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28800" windowHeight="11730" tabRatio="738"/>
  </bookViews>
  <sheets>
    <sheet name="Контингент 2020" sheetId="4" r:id="rId1"/>
  </sheets>
  <externalReferences>
    <externalReference r:id="rId2"/>
    <externalReference r:id="rId3"/>
  </externalReferences>
  <definedNames>
    <definedName name="_xlnm._FilterDatabase" localSheetId="0" hidden="1">'Контингент 2020'!$A$19:$FB$76</definedName>
    <definedName name="_xlnm.Print_Area" localSheetId="0">'Контингент 2020'!$A$1:$EW$76</definedName>
  </definedNames>
  <calcPr calcId="152511"/>
</workbook>
</file>

<file path=xl/calcChain.xml><?xml version="1.0" encoding="utf-8"?>
<calcChain xmlns="http://schemas.openxmlformats.org/spreadsheetml/2006/main">
  <c r="D65" i="4" l="1"/>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8" i="4"/>
  <c r="D27" i="4"/>
  <c r="D26" i="4"/>
  <c r="D25" i="4"/>
  <c r="D24" i="4"/>
  <c r="D23" i="4"/>
  <c r="D22" i="4"/>
  <c r="D21" i="4"/>
  <c r="D20" i="4"/>
  <c r="AP29" i="4"/>
  <c r="D29" i="4" s="1"/>
  <c r="G29" i="4"/>
  <c r="DQ29" i="4" l="1"/>
  <c r="DQ30" i="4"/>
  <c r="CY29" i="4"/>
  <c r="CZ74" i="4"/>
  <c r="CY65" i="4"/>
  <c r="CY64" i="4"/>
  <c r="CY82" i="4"/>
  <c r="DN82" i="4"/>
  <c r="DK82" i="4"/>
  <c r="CY59" i="4"/>
  <c r="CY58" i="4"/>
  <c r="CZ81" i="4"/>
  <c r="DR83" i="4"/>
  <c r="AP80" i="4" l="1"/>
  <c r="EU84" i="4"/>
  <c r="EV84" i="4"/>
  <c r="EQ83" i="4"/>
  <c r="FB29" i="4"/>
  <c r="FB80" i="4" s="1"/>
  <c r="EX80" i="4"/>
  <c r="EY80" i="4"/>
  <c r="EZ80" i="4"/>
  <c r="FA80" i="4"/>
  <c r="FD80" i="4"/>
  <c r="FE80" i="4"/>
  <c r="FF80" i="4"/>
  <c r="FG80" i="4"/>
  <c r="FH80" i="4"/>
  <c r="FM80" i="4"/>
  <c r="FN80" i="4"/>
  <c r="FO80" i="4"/>
  <c r="E80" i="4"/>
  <c r="F80" i="4"/>
  <c r="G80" i="4"/>
  <c r="H80" i="4"/>
  <c r="I80" i="4"/>
  <c r="J80" i="4"/>
  <c r="K80" i="4"/>
  <c r="L80" i="4"/>
  <c r="M80" i="4"/>
  <c r="N80" i="4"/>
  <c r="O80" i="4"/>
  <c r="P80" i="4"/>
  <c r="Q80" i="4"/>
  <c r="R80" i="4"/>
  <c r="S80" i="4"/>
  <c r="T80" i="4"/>
  <c r="U80" i="4"/>
  <c r="V80" i="4"/>
  <c r="W80" i="4"/>
  <c r="X80" i="4"/>
  <c r="Y80" i="4"/>
  <c r="Z80" i="4"/>
  <c r="AA80" i="4"/>
  <c r="AB80" i="4"/>
  <c r="AC80" i="4"/>
  <c r="AD80" i="4"/>
  <c r="AE80" i="4"/>
  <c r="AF80" i="4"/>
  <c r="AG80" i="4"/>
  <c r="AH80" i="4"/>
  <c r="AI80" i="4"/>
  <c r="AJ80" i="4"/>
  <c r="AK80" i="4"/>
  <c r="AL80" i="4"/>
  <c r="AM80" i="4"/>
  <c r="AN80" i="4"/>
  <c r="AO80" i="4"/>
  <c r="AQ80" i="4"/>
  <c r="AR80" i="4"/>
  <c r="AS80" i="4"/>
  <c r="AT80" i="4"/>
  <c r="AU80" i="4"/>
  <c r="AV80" i="4"/>
  <c r="AW80" i="4"/>
  <c r="AX80" i="4"/>
  <c r="AY80" i="4"/>
  <c r="AZ80" i="4"/>
  <c r="BA80" i="4"/>
  <c r="BB80" i="4"/>
  <c r="BC80" i="4"/>
  <c r="BD80" i="4"/>
  <c r="BE80" i="4"/>
  <c r="BF80" i="4"/>
  <c r="BG80" i="4"/>
  <c r="BH80" i="4"/>
  <c r="BI80" i="4"/>
  <c r="BJ80" i="4"/>
  <c r="BK80" i="4"/>
  <c r="BL80" i="4"/>
  <c r="BM80" i="4"/>
  <c r="BN80" i="4"/>
  <c r="BO80" i="4"/>
  <c r="BP80" i="4"/>
  <c r="BQ80" i="4"/>
  <c r="BR80" i="4"/>
  <c r="BS80" i="4"/>
  <c r="BT80" i="4"/>
  <c r="BU80" i="4"/>
  <c r="BV80" i="4"/>
  <c r="BW80" i="4"/>
  <c r="BX80" i="4"/>
  <c r="BY80" i="4"/>
  <c r="BZ80" i="4"/>
  <c r="CA80" i="4"/>
  <c r="CB80" i="4"/>
  <c r="CC80" i="4"/>
  <c r="CD80" i="4"/>
  <c r="CE80" i="4"/>
  <c r="CF80" i="4"/>
  <c r="CG80" i="4"/>
  <c r="CH80" i="4"/>
  <c r="CI80" i="4"/>
  <c r="CJ80" i="4"/>
  <c r="CK80" i="4"/>
  <c r="CL80" i="4"/>
  <c r="CM80" i="4"/>
  <c r="CN80" i="4"/>
  <c r="CO80" i="4"/>
  <c r="CP80" i="4"/>
  <c r="CQ80" i="4"/>
  <c r="CR80" i="4"/>
  <c r="CS80" i="4"/>
  <c r="CT80" i="4"/>
  <c r="CU80" i="4"/>
  <c r="CV80" i="4"/>
  <c r="CW80" i="4"/>
  <c r="CX80" i="4"/>
  <c r="CY80" i="4"/>
  <c r="CZ80" i="4"/>
  <c r="DA80" i="4"/>
  <c r="DB80" i="4"/>
  <c r="DC80" i="4"/>
  <c r="DD80" i="4"/>
  <c r="DE80" i="4"/>
  <c r="DF80" i="4"/>
  <c r="DG80" i="4"/>
  <c r="DH80" i="4"/>
  <c r="DI80" i="4"/>
  <c r="DJ80" i="4"/>
  <c r="DK80" i="4"/>
  <c r="DL80" i="4"/>
  <c r="DM80" i="4"/>
  <c r="DN80" i="4"/>
  <c r="DO80" i="4"/>
  <c r="DP80" i="4"/>
  <c r="DQ80" i="4"/>
  <c r="DR80" i="4"/>
  <c r="DS80" i="4"/>
  <c r="DT80" i="4"/>
  <c r="DU80" i="4"/>
  <c r="DV80" i="4"/>
  <c r="DW80" i="4"/>
  <c r="DX80" i="4"/>
  <c r="DY80" i="4"/>
  <c r="DZ80" i="4"/>
  <c r="EA80" i="4"/>
  <c r="EB80" i="4"/>
  <c r="EC80" i="4"/>
  <c r="ED80" i="4"/>
  <c r="EE80" i="4"/>
  <c r="EF80" i="4"/>
  <c r="EG80" i="4"/>
  <c r="EH80" i="4"/>
  <c r="EI80" i="4"/>
  <c r="EJ80" i="4"/>
  <c r="EK80" i="4"/>
  <c r="EL80" i="4"/>
  <c r="EM80" i="4"/>
  <c r="EN80" i="4"/>
  <c r="EO80" i="4"/>
  <c r="EP80" i="4"/>
  <c r="EQ80" i="4"/>
  <c r="ER80" i="4"/>
  <c r="ES80" i="4"/>
  <c r="ET80" i="4"/>
  <c r="EU80" i="4"/>
  <c r="EV80" i="4"/>
  <c r="EW80" i="4"/>
  <c r="D80" i="4"/>
  <c r="EZ64" i="4"/>
  <c r="FA64" i="4"/>
  <c r="EZ21" i="4"/>
  <c r="FA21" i="4"/>
  <c r="EZ22" i="4"/>
  <c r="FA22" i="4"/>
  <c r="EZ23" i="4"/>
  <c r="FA23" i="4"/>
  <c r="EZ24" i="4"/>
  <c r="FA24" i="4"/>
  <c r="EZ25" i="4"/>
  <c r="FA25" i="4"/>
  <c r="EZ26" i="4"/>
  <c r="FA26" i="4"/>
  <c r="EZ27" i="4"/>
  <c r="FA27" i="4"/>
  <c r="EZ28" i="4"/>
  <c r="FA28" i="4"/>
  <c r="EZ30" i="4"/>
  <c r="FA30" i="4"/>
  <c r="EZ32" i="4"/>
  <c r="FA32" i="4"/>
  <c r="EZ33" i="4"/>
  <c r="FA33" i="4"/>
  <c r="EZ34" i="4"/>
  <c r="FA34" i="4"/>
  <c r="EZ35" i="4"/>
  <c r="FA35" i="4"/>
  <c r="EZ36" i="4"/>
  <c r="FA36" i="4"/>
  <c r="EZ37" i="4"/>
  <c r="FA37" i="4"/>
  <c r="EZ38" i="4"/>
  <c r="FA38" i="4"/>
  <c r="EZ39" i="4"/>
  <c r="FA39" i="4"/>
  <c r="EZ40" i="4"/>
  <c r="FA40" i="4"/>
  <c r="EZ41" i="4"/>
  <c r="FA41" i="4"/>
  <c r="EZ42" i="4"/>
  <c r="FA42" i="4"/>
  <c r="EZ43" i="4"/>
  <c r="FA43" i="4"/>
  <c r="EZ44" i="4"/>
  <c r="FA44" i="4"/>
  <c r="EZ45" i="4"/>
  <c r="FA45" i="4"/>
  <c r="EZ46" i="4"/>
  <c r="FA46" i="4"/>
  <c r="EZ47" i="4"/>
  <c r="FA47" i="4"/>
  <c r="EZ48" i="4"/>
  <c r="FA48" i="4"/>
  <c r="EZ49" i="4"/>
  <c r="FA49" i="4"/>
  <c r="EZ50" i="4"/>
  <c r="FA50" i="4"/>
  <c r="EZ51" i="4"/>
  <c r="FA51" i="4"/>
  <c r="EZ52" i="4"/>
  <c r="FA52" i="4"/>
  <c r="EZ53" i="4"/>
  <c r="FA53" i="4"/>
  <c r="EZ54" i="4"/>
  <c r="FA54" i="4"/>
  <c r="EZ55" i="4"/>
  <c r="FA55" i="4"/>
  <c r="EZ56" i="4"/>
  <c r="FA56" i="4"/>
  <c r="EZ57" i="4"/>
  <c r="FA57" i="4"/>
  <c r="EZ58" i="4"/>
  <c r="FA58" i="4"/>
  <c r="EZ59" i="4"/>
  <c r="FA59" i="4"/>
  <c r="EZ60" i="4"/>
  <c r="FA60" i="4"/>
  <c r="EZ61" i="4"/>
  <c r="FA61" i="4"/>
  <c r="EZ62" i="4"/>
  <c r="FA62" i="4"/>
  <c r="EZ63" i="4"/>
  <c r="FA63" i="4"/>
  <c r="EZ65" i="4"/>
  <c r="FA65" i="4"/>
  <c r="FA20" i="4"/>
  <c r="EZ20" i="4"/>
  <c r="FK21" i="4" l="1"/>
  <c r="FK22" i="4"/>
  <c r="FK23" i="4"/>
  <c r="FK24" i="4"/>
  <c r="FK25" i="4"/>
  <c r="FK26" i="4"/>
  <c r="FK27" i="4"/>
  <c r="FK28" i="4"/>
  <c r="FK29" i="4"/>
  <c r="FK80" i="4" s="1"/>
  <c r="FK30" i="4"/>
  <c r="FK32" i="4"/>
  <c r="FK33" i="4"/>
  <c r="FK34" i="4"/>
  <c r="FK35" i="4"/>
  <c r="FK36" i="4"/>
  <c r="FK37" i="4"/>
  <c r="FK38" i="4"/>
  <c r="FK39" i="4"/>
  <c r="FK40" i="4"/>
  <c r="FK41" i="4"/>
  <c r="FK42" i="4"/>
  <c r="FK43" i="4"/>
  <c r="FK44" i="4"/>
  <c r="FK45" i="4"/>
  <c r="FK46" i="4"/>
  <c r="FK47" i="4"/>
  <c r="FK48" i="4"/>
  <c r="FK49" i="4"/>
  <c r="FK50" i="4"/>
  <c r="FK51" i="4"/>
  <c r="FK52" i="4"/>
  <c r="FK53" i="4"/>
  <c r="FK54" i="4"/>
  <c r="FK55" i="4"/>
  <c r="FK56" i="4"/>
  <c r="FK57" i="4"/>
  <c r="FK58" i="4"/>
  <c r="FK59" i="4"/>
  <c r="FK60" i="4"/>
  <c r="FK61" i="4"/>
  <c r="FK62" i="4"/>
  <c r="FK63" i="4"/>
  <c r="FK64" i="4"/>
  <c r="FK65" i="4"/>
  <c r="FK20" i="4"/>
  <c r="FI26" i="4"/>
  <c r="FJ26" i="4"/>
  <c r="FJ21" i="4" l="1"/>
  <c r="FJ22" i="4"/>
  <c r="FJ23" i="4"/>
  <c r="FJ24" i="4"/>
  <c r="FJ25" i="4"/>
  <c r="FJ27" i="4"/>
  <c r="FJ28" i="4"/>
  <c r="FJ29" i="4"/>
  <c r="FJ80" i="4" s="1"/>
  <c r="FJ30" i="4"/>
  <c r="FJ32" i="4"/>
  <c r="FJ33" i="4"/>
  <c r="FJ34" i="4"/>
  <c r="FJ35" i="4"/>
  <c r="FJ36" i="4"/>
  <c r="FJ37" i="4"/>
  <c r="FJ38" i="4"/>
  <c r="FJ39" i="4"/>
  <c r="FJ40" i="4"/>
  <c r="FJ41" i="4"/>
  <c r="FJ42" i="4"/>
  <c r="FJ43" i="4"/>
  <c r="FJ44" i="4"/>
  <c r="FJ45" i="4"/>
  <c r="FJ46" i="4"/>
  <c r="FJ47" i="4"/>
  <c r="FJ48" i="4"/>
  <c r="FJ49" i="4"/>
  <c r="FJ50" i="4"/>
  <c r="FJ51" i="4"/>
  <c r="FJ52" i="4"/>
  <c r="FJ53" i="4"/>
  <c r="FJ54" i="4"/>
  <c r="FJ55" i="4"/>
  <c r="FJ56" i="4"/>
  <c r="FJ57" i="4"/>
  <c r="FJ58" i="4"/>
  <c r="FJ59" i="4"/>
  <c r="FJ60" i="4"/>
  <c r="FJ61" i="4"/>
  <c r="FJ62" i="4"/>
  <c r="FJ63" i="4"/>
  <c r="FJ64" i="4"/>
  <c r="FJ65" i="4"/>
  <c r="FJ66" i="4"/>
  <c r="FJ67" i="4"/>
  <c r="FJ68" i="4"/>
  <c r="FJ69" i="4"/>
  <c r="FJ70" i="4"/>
  <c r="FJ71" i="4"/>
  <c r="FJ72" i="4"/>
  <c r="FJ73" i="4"/>
  <c r="FJ20" i="4"/>
  <c r="FI20" i="4"/>
  <c r="FL26" i="4" l="1"/>
  <c r="FO26" i="4" s="1"/>
  <c r="FK66" i="4"/>
  <c r="FK67" i="4"/>
  <c r="FK68" i="4"/>
  <c r="FK69" i="4"/>
  <c r="FK70" i="4"/>
  <c r="FK71" i="4"/>
  <c r="FK72" i="4"/>
  <c r="FK73" i="4"/>
  <c r="FL20" i="4"/>
  <c r="FO20" i="4" s="1"/>
  <c r="FI21" i="4"/>
  <c r="FL21" i="4" s="1"/>
  <c r="FO21" i="4" s="1"/>
  <c r="FI22" i="4"/>
  <c r="FL22" i="4" s="1"/>
  <c r="FO22" i="4" s="1"/>
  <c r="FI23" i="4"/>
  <c r="FL23" i="4" s="1"/>
  <c r="FO23" i="4" s="1"/>
  <c r="FI24" i="4"/>
  <c r="FL24" i="4" s="1"/>
  <c r="FO24" i="4" s="1"/>
  <c r="FI25" i="4"/>
  <c r="FL25" i="4" s="1"/>
  <c r="FO25" i="4" s="1"/>
  <c r="FI27" i="4"/>
  <c r="FL27" i="4" s="1"/>
  <c r="FO27" i="4" s="1"/>
  <c r="FI28" i="4"/>
  <c r="FL28" i="4" s="1"/>
  <c r="FO28" i="4" s="1"/>
  <c r="FI29" i="4"/>
  <c r="FI30" i="4"/>
  <c r="FL30" i="4" s="1"/>
  <c r="FO30" i="4" s="1"/>
  <c r="FI32" i="4"/>
  <c r="FL32" i="4" s="1"/>
  <c r="FO32" i="4" s="1"/>
  <c r="FI33" i="4"/>
  <c r="FL33" i="4" s="1"/>
  <c r="FO33" i="4" s="1"/>
  <c r="FI34" i="4"/>
  <c r="FL34" i="4" s="1"/>
  <c r="FO34" i="4" s="1"/>
  <c r="FI35" i="4"/>
  <c r="FL35" i="4" s="1"/>
  <c r="FO35" i="4" s="1"/>
  <c r="FI36" i="4"/>
  <c r="FL36" i="4" s="1"/>
  <c r="FO36" i="4" s="1"/>
  <c r="FI37" i="4"/>
  <c r="FL37" i="4" s="1"/>
  <c r="FO37" i="4" s="1"/>
  <c r="FI38" i="4"/>
  <c r="FL38" i="4" s="1"/>
  <c r="FO38" i="4" s="1"/>
  <c r="FI39" i="4"/>
  <c r="FL39" i="4" s="1"/>
  <c r="FO39" i="4" s="1"/>
  <c r="FI40" i="4"/>
  <c r="FL40" i="4" s="1"/>
  <c r="FO40" i="4" s="1"/>
  <c r="FI41" i="4"/>
  <c r="FL41" i="4" s="1"/>
  <c r="FO41" i="4" s="1"/>
  <c r="FI42" i="4"/>
  <c r="FL42" i="4" s="1"/>
  <c r="FO42" i="4" s="1"/>
  <c r="FI43" i="4"/>
  <c r="FL43" i="4" s="1"/>
  <c r="FO43" i="4" s="1"/>
  <c r="FI44" i="4"/>
  <c r="FL44" i="4" s="1"/>
  <c r="FO44" i="4" s="1"/>
  <c r="FI45" i="4"/>
  <c r="FL45" i="4" s="1"/>
  <c r="FO45" i="4" s="1"/>
  <c r="FI46" i="4"/>
  <c r="FL46" i="4" s="1"/>
  <c r="FO46" i="4" s="1"/>
  <c r="FI47" i="4"/>
  <c r="FL47" i="4" s="1"/>
  <c r="FO47" i="4" s="1"/>
  <c r="FI48" i="4"/>
  <c r="FL48" i="4" s="1"/>
  <c r="FO48" i="4" s="1"/>
  <c r="FI49" i="4"/>
  <c r="FL49" i="4" s="1"/>
  <c r="FO49" i="4" s="1"/>
  <c r="FI50" i="4"/>
  <c r="FL50" i="4" s="1"/>
  <c r="FO50" i="4" s="1"/>
  <c r="FI51" i="4"/>
  <c r="FL51" i="4" s="1"/>
  <c r="FO51" i="4" s="1"/>
  <c r="FI52" i="4"/>
  <c r="FL52" i="4" s="1"/>
  <c r="FO52" i="4" s="1"/>
  <c r="FI53" i="4"/>
  <c r="FL53" i="4" s="1"/>
  <c r="FO53" i="4" s="1"/>
  <c r="FI54" i="4"/>
  <c r="FL54" i="4" s="1"/>
  <c r="FO54" i="4" s="1"/>
  <c r="FI55" i="4"/>
  <c r="FL55" i="4" s="1"/>
  <c r="FO55" i="4" s="1"/>
  <c r="FI56" i="4"/>
  <c r="FL56" i="4" s="1"/>
  <c r="FO56" i="4" s="1"/>
  <c r="FI57" i="4"/>
  <c r="FL57" i="4" s="1"/>
  <c r="FO57" i="4" s="1"/>
  <c r="FI58" i="4"/>
  <c r="FL58" i="4" s="1"/>
  <c r="FO58" i="4" s="1"/>
  <c r="FI59" i="4"/>
  <c r="FL59" i="4" s="1"/>
  <c r="FO59" i="4" s="1"/>
  <c r="FI60" i="4"/>
  <c r="FL60" i="4" s="1"/>
  <c r="FO60" i="4" s="1"/>
  <c r="FI61" i="4"/>
  <c r="FL61" i="4" s="1"/>
  <c r="FO61" i="4" s="1"/>
  <c r="FI62" i="4"/>
  <c r="FL62" i="4" s="1"/>
  <c r="FO62" i="4" s="1"/>
  <c r="FI63" i="4"/>
  <c r="FL63" i="4" s="1"/>
  <c r="FO63" i="4" s="1"/>
  <c r="FI64" i="4"/>
  <c r="FL64" i="4" s="1"/>
  <c r="FO64" i="4" s="1"/>
  <c r="FI65" i="4"/>
  <c r="FL65" i="4" s="1"/>
  <c r="FO65" i="4" s="1"/>
  <c r="FI66" i="4"/>
  <c r="FL66" i="4" s="1"/>
  <c r="FI67" i="4"/>
  <c r="FL67" i="4" s="1"/>
  <c r="FI68" i="4"/>
  <c r="FI69" i="4"/>
  <c r="FL69" i="4" s="1"/>
  <c r="FI70" i="4"/>
  <c r="FL70" i="4" s="1"/>
  <c r="FI71" i="4"/>
  <c r="FI72" i="4"/>
  <c r="FI73" i="4"/>
  <c r="FL73" i="4" s="1"/>
  <c r="FL71" i="4" l="1"/>
  <c r="FL29" i="4"/>
  <c r="FL80" i="4" s="1"/>
  <c r="FI80" i="4"/>
  <c r="FL72" i="4"/>
  <c r="FL68" i="4"/>
  <c r="FG64" i="4"/>
  <c r="FG65" i="4"/>
  <c r="FG60" i="4" l="1"/>
  <c r="FG61" i="4"/>
  <c r="FG62" i="4"/>
  <c r="FG63" i="4"/>
  <c r="FG58" i="4"/>
  <c r="FG59" i="4"/>
  <c r="FG41" i="4"/>
  <c r="FG42" i="4"/>
  <c r="FG43" i="4"/>
  <c r="FG44" i="4"/>
  <c r="FG45" i="4"/>
  <c r="FG46" i="4"/>
  <c r="FG47" i="4"/>
  <c r="FG48" i="4"/>
  <c r="FG49" i="4"/>
  <c r="FG50" i="4"/>
  <c r="FG51" i="4"/>
  <c r="FG52" i="4"/>
  <c r="FG53" i="4"/>
  <c r="FG54" i="4"/>
  <c r="FG55" i="4"/>
  <c r="FG56" i="4"/>
  <c r="FG57" i="4"/>
  <c r="FG40" i="4"/>
  <c r="FG21" i="4"/>
  <c r="FG22" i="4"/>
  <c r="FG23" i="4"/>
  <c r="FG24" i="4"/>
  <c r="FG25" i="4"/>
  <c r="FG26" i="4"/>
  <c r="FG27" i="4"/>
  <c r="FG28" i="4"/>
  <c r="FG30" i="4"/>
  <c r="FG32" i="4"/>
  <c r="FG33" i="4"/>
  <c r="FG34" i="4"/>
  <c r="FG35" i="4"/>
  <c r="FG36" i="4"/>
  <c r="FG37" i="4"/>
  <c r="FG38" i="4"/>
  <c r="FG39" i="4"/>
  <c r="FG20" i="4"/>
  <c r="EQ65" i="4" l="1"/>
  <c r="FE65" i="4" s="1"/>
  <c r="DQ20" i="4" l="1"/>
  <c r="DQ21" i="4"/>
  <c r="DQ22" i="4"/>
  <c r="DQ23" i="4"/>
  <c r="DQ24" i="4"/>
  <c r="DQ25" i="4"/>
  <c r="DQ26" i="4"/>
  <c r="DQ27" i="4"/>
  <c r="DQ28" i="4"/>
  <c r="DQ32" i="4"/>
  <c r="DQ33" i="4"/>
  <c r="DQ34" i="4"/>
  <c r="DQ35" i="4"/>
  <c r="DQ36" i="4"/>
  <c r="DQ37" i="4"/>
  <c r="DQ38" i="4"/>
  <c r="DQ39" i="4"/>
  <c r="DQ40" i="4"/>
  <c r="DQ41" i="4"/>
  <c r="DQ42" i="4"/>
  <c r="DQ43" i="4"/>
  <c r="DQ44" i="4"/>
  <c r="DQ45" i="4"/>
  <c r="DQ46" i="4"/>
  <c r="DQ47" i="4"/>
  <c r="DQ48" i="4"/>
  <c r="DQ49" i="4"/>
  <c r="DQ50" i="4"/>
  <c r="DQ51" i="4"/>
  <c r="DQ52" i="4"/>
  <c r="DQ53" i="4"/>
  <c r="DQ54" i="4"/>
  <c r="DQ55" i="4"/>
  <c r="DQ56" i="4"/>
  <c r="DQ57" i="4"/>
  <c r="DQ58" i="4"/>
  <c r="DQ59" i="4"/>
  <c r="DQ60" i="4"/>
  <c r="DQ61" i="4"/>
  <c r="DQ62" i="4"/>
  <c r="DQ63" i="4"/>
  <c r="DQ64" i="4"/>
  <c r="DQ65" i="4"/>
  <c r="CY57" i="4"/>
  <c r="E74" i="4" l="1"/>
  <c r="F74" i="4"/>
  <c r="G74" i="4"/>
  <c r="H74" i="4"/>
  <c r="I74" i="4"/>
  <c r="J74" i="4"/>
  <c r="K74" i="4"/>
  <c r="L74" i="4"/>
  <c r="M74" i="4"/>
  <c r="N74" i="4"/>
  <c r="O74" i="4"/>
  <c r="P74" i="4"/>
  <c r="Q74" i="4"/>
  <c r="R74" i="4"/>
  <c r="S74" i="4"/>
  <c r="T74" i="4"/>
  <c r="U74" i="4"/>
  <c r="V74" i="4"/>
  <c r="W74" i="4"/>
  <c r="X74" i="4"/>
  <c r="Y74" i="4"/>
  <c r="Z74" i="4"/>
  <c r="AA74" i="4"/>
  <c r="AB74" i="4"/>
  <c r="AC74" i="4"/>
  <c r="AD74" i="4"/>
  <c r="AE74" i="4"/>
  <c r="AF74" i="4"/>
  <c r="AG74" i="4"/>
  <c r="AH74" i="4"/>
  <c r="AI74" i="4"/>
  <c r="AJ74" i="4"/>
  <c r="AK74" i="4"/>
  <c r="AL74" i="4"/>
  <c r="AM74" i="4"/>
  <c r="AN74" i="4"/>
  <c r="AO74" i="4"/>
  <c r="AP74" i="4"/>
  <c r="AQ74" i="4"/>
  <c r="AR74" i="4"/>
  <c r="AS74" i="4"/>
  <c r="AT74" i="4"/>
  <c r="AU74" i="4"/>
  <c r="AV74" i="4"/>
  <c r="AW74" i="4"/>
  <c r="AX74" i="4"/>
  <c r="AY74" i="4"/>
  <c r="AZ74" i="4"/>
  <c r="BA74" i="4"/>
  <c r="BB74" i="4"/>
  <c r="BC74" i="4"/>
  <c r="BD74" i="4"/>
  <c r="BE74" i="4"/>
  <c r="BF74" i="4"/>
  <c r="BG74" i="4"/>
  <c r="BH74" i="4"/>
  <c r="BI74" i="4"/>
  <c r="BJ74" i="4"/>
  <c r="BK74" i="4"/>
  <c r="BL74" i="4"/>
  <c r="BM74" i="4"/>
  <c r="BN74" i="4"/>
  <c r="BO74" i="4"/>
  <c r="BP74" i="4"/>
  <c r="BQ74" i="4"/>
  <c r="BR74" i="4"/>
  <c r="BS74" i="4"/>
  <c r="BT74" i="4"/>
  <c r="BU74" i="4"/>
  <c r="BV74" i="4"/>
  <c r="BW74" i="4"/>
  <c r="BX74" i="4"/>
  <c r="BY74" i="4"/>
  <c r="BZ74" i="4"/>
  <c r="CA74" i="4"/>
  <c r="CB74" i="4"/>
  <c r="CC74" i="4"/>
  <c r="CD74" i="4"/>
  <c r="CE74" i="4"/>
  <c r="CF74" i="4"/>
  <c r="CG74" i="4"/>
  <c r="CH74" i="4"/>
  <c r="CI74" i="4"/>
  <c r="CJ74" i="4"/>
  <c r="CK74" i="4"/>
  <c r="CL74" i="4"/>
  <c r="CM74" i="4"/>
  <c r="CN74" i="4"/>
  <c r="CO74" i="4"/>
  <c r="CP74" i="4"/>
  <c r="CQ74" i="4"/>
  <c r="CR74" i="4"/>
  <c r="CS74" i="4"/>
  <c r="CT74" i="4"/>
  <c r="CU74" i="4"/>
  <c r="CV74" i="4"/>
  <c r="CW74" i="4"/>
  <c r="CX74" i="4"/>
  <c r="DA74" i="4"/>
  <c r="DB74" i="4"/>
  <c r="DC74" i="4"/>
  <c r="DD74" i="4"/>
  <c r="DE74" i="4"/>
  <c r="DF74" i="4"/>
  <c r="DG74" i="4"/>
  <c r="DH74" i="4"/>
  <c r="DI74" i="4"/>
  <c r="DJ74" i="4"/>
  <c r="DK74" i="4"/>
  <c r="DL74" i="4"/>
  <c r="DM74" i="4"/>
  <c r="DN74" i="4"/>
  <c r="DO74" i="4"/>
  <c r="DP74" i="4"/>
  <c r="DQ74" i="4"/>
  <c r="DR74" i="4"/>
  <c r="DS74" i="4"/>
  <c r="DT74" i="4"/>
  <c r="DU74" i="4"/>
  <c r="DV74" i="4"/>
  <c r="DW74" i="4"/>
  <c r="DX74" i="4"/>
  <c r="DY74" i="4"/>
  <c r="DZ74" i="4"/>
  <c r="EA74" i="4"/>
  <c r="EB74" i="4"/>
  <c r="EC74" i="4"/>
  <c r="ED74" i="4"/>
  <c r="EE74" i="4"/>
  <c r="EF74" i="4"/>
  <c r="EG74" i="4"/>
  <c r="EH74" i="4"/>
  <c r="EI74" i="4"/>
  <c r="EK74" i="4"/>
  <c r="EL74" i="4"/>
  <c r="EM74" i="4"/>
  <c r="EN74" i="4"/>
  <c r="EO74" i="4"/>
  <c r="ER74" i="4"/>
  <c r="ES74" i="4"/>
  <c r="ET74" i="4"/>
  <c r="EU74" i="4"/>
  <c r="EV74" i="4"/>
  <c r="EW74" i="4"/>
  <c r="E75" i="4"/>
  <c r="F75" i="4"/>
  <c r="G75" i="4"/>
  <c r="H75" i="4"/>
  <c r="I75" i="4"/>
  <c r="J75" i="4"/>
  <c r="K75" i="4"/>
  <c r="L75" i="4"/>
  <c r="M75" i="4"/>
  <c r="N75" i="4"/>
  <c r="O75" i="4"/>
  <c r="P75" i="4"/>
  <c r="Q75" i="4"/>
  <c r="R75" i="4"/>
  <c r="R76" i="4" s="1"/>
  <c r="S75" i="4"/>
  <c r="T75" i="4"/>
  <c r="U75" i="4"/>
  <c r="V75" i="4"/>
  <c r="W75" i="4"/>
  <c r="X75" i="4"/>
  <c r="Y75" i="4"/>
  <c r="Z75" i="4"/>
  <c r="Z76" i="4" s="1"/>
  <c r="AA75" i="4"/>
  <c r="AB75" i="4"/>
  <c r="AC75" i="4"/>
  <c r="AD75" i="4"/>
  <c r="AD76" i="4" s="1"/>
  <c r="AE75" i="4"/>
  <c r="AF75" i="4"/>
  <c r="AG75" i="4"/>
  <c r="AH75" i="4"/>
  <c r="AH76" i="4" s="1"/>
  <c r="AI75" i="4"/>
  <c r="AJ75" i="4"/>
  <c r="AK75" i="4"/>
  <c r="AL75" i="4"/>
  <c r="AM75" i="4"/>
  <c r="AN75" i="4"/>
  <c r="AO75" i="4"/>
  <c r="AP75" i="4"/>
  <c r="AQ75" i="4"/>
  <c r="AR75" i="4"/>
  <c r="AS75" i="4"/>
  <c r="AT75" i="4"/>
  <c r="AU75" i="4"/>
  <c r="AV75" i="4"/>
  <c r="AW75" i="4"/>
  <c r="AX75" i="4"/>
  <c r="AY75" i="4"/>
  <c r="AZ75" i="4"/>
  <c r="BA75" i="4"/>
  <c r="BB75" i="4"/>
  <c r="BB76" i="4" s="1"/>
  <c r="BC75" i="4"/>
  <c r="BD75" i="4"/>
  <c r="BE75" i="4"/>
  <c r="BF75" i="4"/>
  <c r="BG75" i="4"/>
  <c r="BH75" i="4"/>
  <c r="BI75" i="4"/>
  <c r="BJ75" i="4"/>
  <c r="BK75" i="4"/>
  <c r="BL75" i="4"/>
  <c r="BM75" i="4"/>
  <c r="BN75" i="4"/>
  <c r="BO75" i="4"/>
  <c r="BP75" i="4"/>
  <c r="BQ75" i="4"/>
  <c r="BR75" i="4"/>
  <c r="BR76" i="4" s="1"/>
  <c r="BS75" i="4"/>
  <c r="BT75" i="4"/>
  <c r="BU75" i="4"/>
  <c r="BV75" i="4"/>
  <c r="BW75" i="4"/>
  <c r="BX75" i="4"/>
  <c r="BY75" i="4"/>
  <c r="BZ75" i="4"/>
  <c r="CA75" i="4"/>
  <c r="CA76" i="4" s="1"/>
  <c r="CB75" i="4"/>
  <c r="CC75" i="4"/>
  <c r="CD75" i="4"/>
  <c r="CD76" i="4" s="1"/>
  <c r="CE75" i="4"/>
  <c r="CF75" i="4"/>
  <c r="CG75" i="4"/>
  <c r="CH75" i="4"/>
  <c r="CH76" i="4" s="1"/>
  <c r="CI75" i="4"/>
  <c r="CI76" i="4" s="1"/>
  <c r="CJ75" i="4"/>
  <c r="CK75" i="4"/>
  <c r="CL75" i="4"/>
  <c r="CL76" i="4" s="1"/>
  <c r="CM75" i="4"/>
  <c r="CN75" i="4"/>
  <c r="CO75" i="4"/>
  <c r="CP75" i="4"/>
  <c r="CQ75" i="4"/>
  <c r="CQ76" i="4" s="1"/>
  <c r="CR75" i="4"/>
  <c r="CS75" i="4"/>
  <c r="CT75" i="4"/>
  <c r="CU75" i="4"/>
  <c r="CV75" i="4"/>
  <c r="CW75" i="4"/>
  <c r="CX75" i="4"/>
  <c r="CX76" i="4" s="1"/>
  <c r="CZ75" i="4"/>
  <c r="CZ76" i="4" s="1"/>
  <c r="CZ82" i="4" s="1"/>
  <c r="DA75" i="4"/>
  <c r="DB75" i="4"/>
  <c r="DC75" i="4"/>
  <c r="DC76" i="4" s="1"/>
  <c r="DD75" i="4"/>
  <c r="DE75" i="4"/>
  <c r="DF75" i="4"/>
  <c r="DG75" i="4"/>
  <c r="DH75" i="4"/>
  <c r="DI75" i="4"/>
  <c r="DJ75" i="4"/>
  <c r="DK75" i="4"/>
  <c r="DL75" i="4"/>
  <c r="DM75" i="4"/>
  <c r="DN75" i="4"/>
  <c r="DO75" i="4"/>
  <c r="DP75" i="4"/>
  <c r="DQ75" i="4"/>
  <c r="DR75" i="4"/>
  <c r="DS75" i="4"/>
  <c r="DS76" i="4" s="1"/>
  <c r="DT75" i="4"/>
  <c r="DU75" i="4"/>
  <c r="DV75" i="4"/>
  <c r="DW75" i="4"/>
  <c r="DW76" i="4" s="1"/>
  <c r="DX75" i="4"/>
  <c r="DY75" i="4"/>
  <c r="DZ75" i="4"/>
  <c r="DZ76" i="4" s="1"/>
  <c r="EA75" i="4"/>
  <c r="EA76" i="4" s="1"/>
  <c r="EB75" i="4"/>
  <c r="EC75" i="4"/>
  <c r="ED75" i="4"/>
  <c r="EE75" i="4"/>
  <c r="EF75" i="4"/>
  <c r="EG75" i="4"/>
  <c r="EH75" i="4"/>
  <c r="EI75" i="4"/>
  <c r="EK75" i="4"/>
  <c r="EL75" i="4"/>
  <c r="EM75" i="4"/>
  <c r="EN75" i="4"/>
  <c r="EO75" i="4"/>
  <c r="ER75" i="4"/>
  <c r="ES75" i="4"/>
  <c r="ET75" i="4"/>
  <c r="EU75" i="4"/>
  <c r="EV75" i="4"/>
  <c r="EW75" i="4"/>
  <c r="N76" i="4"/>
  <c r="BZ76" i="4"/>
  <c r="CP76" i="4"/>
  <c r="CT76" i="4"/>
  <c r="DG76" i="4"/>
  <c r="DO76" i="4"/>
  <c r="D66" i="4"/>
  <c r="CY66" i="4"/>
  <c r="EJ66" i="4"/>
  <c r="EQ66" i="4"/>
  <c r="FE66" i="4" s="1"/>
  <c r="D67" i="4"/>
  <c r="CY67" i="4"/>
  <c r="EJ67" i="4"/>
  <c r="EQ67" i="4"/>
  <c r="D68" i="4"/>
  <c r="CY68" i="4"/>
  <c r="EJ68" i="4"/>
  <c r="EQ68" i="4"/>
  <c r="D69" i="4"/>
  <c r="CY69" i="4"/>
  <c r="EJ69" i="4"/>
  <c r="EQ69" i="4"/>
  <c r="D70" i="4"/>
  <c r="CY70" i="4"/>
  <c r="EJ70" i="4"/>
  <c r="EQ70" i="4"/>
  <c r="D71" i="4"/>
  <c r="CY71" i="4"/>
  <c r="DQ71" i="4"/>
  <c r="EJ71" i="4"/>
  <c r="EQ71" i="4"/>
  <c r="D72" i="4"/>
  <c r="CY72" i="4"/>
  <c r="DQ72" i="4"/>
  <c r="EJ72" i="4"/>
  <c r="EQ72" i="4"/>
  <c r="FE72" i="4" s="1"/>
  <c r="D73" i="4"/>
  <c r="CY73" i="4"/>
  <c r="DQ73" i="4"/>
  <c r="EJ73" i="4"/>
  <c r="EQ73" i="4"/>
  <c r="EQ20" i="4"/>
  <c r="EQ21" i="4"/>
  <c r="EQ22" i="4"/>
  <c r="EQ23" i="4"/>
  <c r="EQ24" i="4"/>
  <c r="EQ25" i="4"/>
  <c r="EQ26" i="4"/>
  <c r="EQ27" i="4"/>
  <c r="EQ28" i="4"/>
  <c r="EQ30" i="4"/>
  <c r="EQ32" i="4"/>
  <c r="EQ33" i="4"/>
  <c r="EQ34" i="4"/>
  <c r="FE34" i="4" s="1"/>
  <c r="EQ35" i="4"/>
  <c r="EQ36" i="4"/>
  <c r="EQ37" i="4"/>
  <c r="EQ38" i="4"/>
  <c r="EQ39" i="4"/>
  <c r="EQ40" i="4"/>
  <c r="EQ41" i="4"/>
  <c r="EQ42" i="4"/>
  <c r="EQ43" i="4"/>
  <c r="EQ44" i="4"/>
  <c r="EQ45" i="4"/>
  <c r="EQ46" i="4"/>
  <c r="EQ47" i="4"/>
  <c r="EQ48" i="4"/>
  <c r="EQ49" i="4"/>
  <c r="EQ50" i="4"/>
  <c r="EQ51" i="4"/>
  <c r="EQ52" i="4"/>
  <c r="EQ53" i="4"/>
  <c r="EQ54" i="4"/>
  <c r="EQ55" i="4"/>
  <c r="EQ56" i="4"/>
  <c r="EQ57" i="4"/>
  <c r="EQ58" i="4"/>
  <c r="EQ59" i="4"/>
  <c r="EQ60" i="4"/>
  <c r="EQ61" i="4"/>
  <c r="EQ62" i="4"/>
  <c r="EQ63" i="4"/>
  <c r="EQ64" i="4"/>
  <c r="FE64" i="4" s="1"/>
  <c r="EP65" i="4"/>
  <c r="EJ20" i="4"/>
  <c r="EJ21" i="4"/>
  <c r="EJ22" i="4"/>
  <c r="EJ23" i="4"/>
  <c r="EJ24" i="4"/>
  <c r="EJ25" i="4"/>
  <c r="EJ26" i="4"/>
  <c r="EJ27" i="4"/>
  <c r="EJ28" i="4"/>
  <c r="EJ30" i="4"/>
  <c r="EJ32" i="4"/>
  <c r="EJ33" i="4"/>
  <c r="EJ34" i="4"/>
  <c r="EJ35" i="4"/>
  <c r="EJ36" i="4"/>
  <c r="EJ37" i="4"/>
  <c r="EJ38" i="4"/>
  <c r="EJ39" i="4"/>
  <c r="EJ40" i="4"/>
  <c r="EJ41" i="4"/>
  <c r="EJ42" i="4"/>
  <c r="EJ43" i="4"/>
  <c r="EJ44" i="4"/>
  <c r="EJ45" i="4"/>
  <c r="EJ46" i="4"/>
  <c r="EJ47" i="4"/>
  <c r="EJ48" i="4"/>
  <c r="EJ49" i="4"/>
  <c r="EJ50" i="4"/>
  <c r="EJ51" i="4"/>
  <c r="EJ52" i="4"/>
  <c r="EJ53" i="4"/>
  <c r="EJ54" i="4"/>
  <c r="EJ55" i="4"/>
  <c r="EJ56" i="4"/>
  <c r="EJ57" i="4"/>
  <c r="EJ58" i="4"/>
  <c r="EJ59" i="4"/>
  <c r="EJ60" i="4"/>
  <c r="EJ61" i="4"/>
  <c r="EJ62" i="4"/>
  <c r="EJ63" i="4"/>
  <c r="EJ64" i="4"/>
  <c r="EJ65" i="4"/>
  <c r="CY20" i="4"/>
  <c r="CY21" i="4"/>
  <c r="CY22" i="4"/>
  <c r="CY23" i="4"/>
  <c r="CY24" i="4"/>
  <c r="CY25" i="4"/>
  <c r="CY26" i="4"/>
  <c r="CY27" i="4"/>
  <c r="CY28" i="4"/>
  <c r="CY30" i="4"/>
  <c r="CY32" i="4"/>
  <c r="CY33" i="4"/>
  <c r="CY34" i="4"/>
  <c r="CY35" i="4"/>
  <c r="CY36" i="4"/>
  <c r="CY37" i="4"/>
  <c r="CY38" i="4"/>
  <c r="CY39" i="4"/>
  <c r="CY40" i="4"/>
  <c r="CY41" i="4"/>
  <c r="CY42" i="4"/>
  <c r="CY43" i="4"/>
  <c r="CY44" i="4"/>
  <c r="CY45" i="4"/>
  <c r="CY46" i="4"/>
  <c r="CY47" i="4"/>
  <c r="CY48" i="4"/>
  <c r="CY49" i="4"/>
  <c r="CY50" i="4"/>
  <c r="CY51" i="4"/>
  <c r="CY52" i="4"/>
  <c r="CY53" i="4"/>
  <c r="CY54" i="4"/>
  <c r="CY55" i="4"/>
  <c r="CY56" i="4"/>
  <c r="CY60" i="4"/>
  <c r="CY61" i="4"/>
  <c r="CY62" i="4"/>
  <c r="CY63" i="4"/>
  <c r="FC20" i="4"/>
  <c r="FC21" i="4"/>
  <c r="FC22" i="4"/>
  <c r="FC23" i="4"/>
  <c r="FC24" i="4"/>
  <c r="FC25" i="4"/>
  <c r="FC26" i="4"/>
  <c r="FC27" i="4"/>
  <c r="FC28" i="4"/>
  <c r="FC30" i="4"/>
  <c r="FC32" i="4"/>
  <c r="FC33" i="4"/>
  <c r="FC34" i="4"/>
  <c r="FC35" i="4"/>
  <c r="FC36" i="4"/>
  <c r="FC37" i="4"/>
  <c r="FC38" i="4"/>
  <c r="FC39" i="4"/>
  <c r="FC40" i="4"/>
  <c r="FC41" i="4"/>
  <c r="FC42" i="4"/>
  <c r="FC43" i="4"/>
  <c r="FC44" i="4"/>
  <c r="FC45" i="4"/>
  <c r="FC46" i="4"/>
  <c r="FC47" i="4"/>
  <c r="FC48" i="4"/>
  <c r="FC49" i="4"/>
  <c r="FC50" i="4"/>
  <c r="FC51" i="4"/>
  <c r="FC52" i="4"/>
  <c r="FC53" i="4"/>
  <c r="FC54" i="4"/>
  <c r="FC55" i="4"/>
  <c r="FC56" i="4"/>
  <c r="FC57" i="4"/>
  <c r="FC58" i="4"/>
  <c r="FC59" i="4"/>
  <c r="FC60" i="4"/>
  <c r="FC61" i="4"/>
  <c r="FC62" i="4"/>
  <c r="FC63" i="4"/>
  <c r="FC64" i="4"/>
  <c r="FC65" i="4"/>
  <c r="EH76" i="4" l="1"/>
  <c r="O76" i="4"/>
  <c r="BC76" i="4"/>
  <c r="AE76" i="4"/>
  <c r="K76" i="4"/>
  <c r="EE76" i="4"/>
  <c r="EP34" i="4"/>
  <c r="FC80" i="4"/>
  <c r="CY75" i="4"/>
  <c r="EL76" i="4"/>
  <c r="FK75" i="4"/>
  <c r="CU76" i="4"/>
  <c r="CM76" i="4"/>
  <c r="CE76" i="4"/>
  <c r="FJ74" i="4"/>
  <c r="FJ75" i="4"/>
  <c r="FI75" i="4"/>
  <c r="DY76" i="4"/>
  <c r="DU76" i="4"/>
  <c r="DI76" i="4"/>
  <c r="DA76" i="4"/>
  <c r="P76" i="4"/>
  <c r="L76" i="4"/>
  <c r="ED76" i="4"/>
  <c r="DV76" i="4"/>
  <c r="DN76" i="4"/>
  <c r="DF76" i="4"/>
  <c r="DB76" i="4"/>
  <c r="FK74" i="4"/>
  <c r="W76" i="4"/>
  <c r="V76" i="4"/>
  <c r="FI74" i="4"/>
  <c r="CY74" i="4"/>
  <c r="CY76" i="4" s="1"/>
  <c r="CY84" i="4" s="1"/>
  <c r="EJ75" i="4"/>
  <c r="EJ74" i="4"/>
  <c r="EP66" i="4"/>
  <c r="CW76" i="4"/>
  <c r="CS76" i="4"/>
  <c r="CO76" i="4"/>
  <c r="CK76" i="4"/>
  <c r="CG76" i="4"/>
  <c r="BY76" i="4"/>
  <c r="BU76" i="4"/>
  <c r="BQ76" i="4"/>
  <c r="BM76" i="4"/>
  <c r="BA76" i="4"/>
  <c r="AW76" i="4"/>
  <c r="AS76" i="4"/>
  <c r="AG76" i="4"/>
  <c r="AC76" i="4"/>
  <c r="Y76" i="4"/>
  <c r="U76" i="4"/>
  <c r="Q76" i="4"/>
  <c r="M76" i="4"/>
  <c r="EP64" i="4"/>
  <c r="EP75" i="4" s="1"/>
  <c r="EP62" i="4"/>
  <c r="FE62" i="4"/>
  <c r="EP60" i="4"/>
  <c r="FE60" i="4"/>
  <c r="EP58" i="4"/>
  <c r="FE58" i="4"/>
  <c r="EP56" i="4"/>
  <c r="FE56" i="4"/>
  <c r="EP52" i="4"/>
  <c r="FE52" i="4"/>
  <c r="EP50" i="4"/>
  <c r="FE50" i="4"/>
  <c r="EP48" i="4"/>
  <c r="FE48" i="4"/>
  <c r="EP46" i="4"/>
  <c r="FE46" i="4"/>
  <c r="EP44" i="4"/>
  <c r="FE44" i="4"/>
  <c r="EP42" i="4"/>
  <c r="FE42" i="4"/>
  <c r="EP40" i="4"/>
  <c r="FE40" i="4"/>
  <c r="EP38" i="4"/>
  <c r="FE38" i="4"/>
  <c r="EP36" i="4"/>
  <c r="FE36" i="4"/>
  <c r="EP33" i="4"/>
  <c r="FE33" i="4"/>
  <c r="EP27" i="4"/>
  <c r="FE27" i="4"/>
  <c r="EP25" i="4"/>
  <c r="FE25" i="4"/>
  <c r="EP23" i="4"/>
  <c r="FE23" i="4"/>
  <c r="EP21" i="4"/>
  <c r="FE21" i="4"/>
  <c r="EP73" i="4"/>
  <c r="FE73" i="4"/>
  <c r="EP72" i="4"/>
  <c r="EP70" i="4"/>
  <c r="FE70" i="4"/>
  <c r="EP69" i="4"/>
  <c r="FE69" i="4"/>
  <c r="EP68" i="4"/>
  <c r="FE68" i="4"/>
  <c r="EP67" i="4"/>
  <c r="FE67" i="4"/>
  <c r="ET76" i="4"/>
  <c r="ER76" i="4"/>
  <c r="EN76" i="4"/>
  <c r="EF76" i="4"/>
  <c r="EB76" i="4"/>
  <c r="DX76" i="4"/>
  <c r="DT76" i="4"/>
  <c r="DR76" i="4"/>
  <c r="DP76" i="4"/>
  <c r="DL76" i="4"/>
  <c r="DJ76" i="4"/>
  <c r="DH76" i="4"/>
  <c r="DD76" i="4"/>
  <c r="CV76" i="4"/>
  <c r="CR76" i="4"/>
  <c r="CN76" i="4"/>
  <c r="CJ76" i="4"/>
  <c r="CF76" i="4"/>
  <c r="CB76" i="4"/>
  <c r="BX76" i="4"/>
  <c r="BV76" i="4"/>
  <c r="BT76" i="4"/>
  <c r="BN76" i="4"/>
  <c r="BJ76" i="4"/>
  <c r="BF76" i="4"/>
  <c r="AX76" i="4"/>
  <c r="AT76" i="4"/>
  <c r="AP76" i="4"/>
  <c r="AL76" i="4"/>
  <c r="J76" i="4"/>
  <c r="F76" i="4"/>
  <c r="EP63" i="4"/>
  <c r="FE63" i="4"/>
  <c r="EP61" i="4"/>
  <c r="FE61" i="4"/>
  <c r="EP59" i="4"/>
  <c r="FE59" i="4"/>
  <c r="EP57" i="4"/>
  <c r="FE57" i="4"/>
  <c r="EP55" i="4"/>
  <c r="FE55" i="4"/>
  <c r="EP53" i="4"/>
  <c r="FE53" i="4"/>
  <c r="EP51" i="4"/>
  <c r="FE51" i="4"/>
  <c r="EP49" i="4"/>
  <c r="FE49" i="4"/>
  <c r="EP47" i="4"/>
  <c r="FE47" i="4"/>
  <c r="EP45" i="4"/>
  <c r="FE45" i="4"/>
  <c r="EP43" i="4"/>
  <c r="FE43" i="4"/>
  <c r="EP41" i="4"/>
  <c r="FE41" i="4"/>
  <c r="EP39" i="4"/>
  <c r="FE39" i="4"/>
  <c r="EP37" i="4"/>
  <c r="FE37" i="4"/>
  <c r="EP35" i="4"/>
  <c r="FE35" i="4"/>
  <c r="EP32" i="4"/>
  <c r="FE32" i="4"/>
  <c r="EP30" i="4"/>
  <c r="FE30" i="4"/>
  <c r="EP28" i="4"/>
  <c r="FE28" i="4"/>
  <c r="EP26" i="4"/>
  <c r="FE26" i="4"/>
  <c r="EP24" i="4"/>
  <c r="FE24" i="4"/>
  <c r="EP22" i="4"/>
  <c r="FE22" i="4"/>
  <c r="EP20" i="4"/>
  <c r="FE20" i="4"/>
  <c r="EP71" i="4"/>
  <c r="FE71" i="4"/>
  <c r="EQ75" i="4"/>
  <c r="EW76" i="4"/>
  <c r="EU76" i="4"/>
  <c r="EM76" i="4"/>
  <c r="EI76" i="4"/>
  <c r="EG76" i="4"/>
  <c r="EC76" i="4"/>
  <c r="DK76" i="4"/>
  <c r="BW76" i="4"/>
  <c r="BS76" i="4"/>
  <c r="BO76" i="4"/>
  <c r="BK76" i="4"/>
  <c r="BG76" i="4"/>
  <c r="AY76" i="4"/>
  <c r="AU76" i="4"/>
  <c r="AQ76" i="4"/>
  <c r="AM76" i="4"/>
  <c r="G76" i="4"/>
  <c r="EP54" i="4"/>
  <c r="FE54" i="4"/>
  <c r="EQ74" i="4"/>
  <c r="ES76" i="4"/>
  <c r="EV76" i="4"/>
  <c r="EO76" i="4"/>
  <c r="EK76" i="4"/>
  <c r="DM76" i="4"/>
  <c r="DE76" i="4"/>
  <c r="DQ76" i="4"/>
  <c r="I76" i="4"/>
  <c r="BI76" i="4"/>
  <c r="BE76" i="4"/>
  <c r="E76" i="4"/>
  <c r="H76" i="4"/>
  <c r="D75" i="4"/>
  <c r="AO76" i="4"/>
  <c r="AK76" i="4"/>
  <c r="AI76" i="4"/>
  <c r="AA76" i="4"/>
  <c r="S76" i="4"/>
  <c r="D74" i="4"/>
  <c r="CC76" i="4"/>
  <c r="BP76" i="4"/>
  <c r="BL76" i="4"/>
  <c r="BH76" i="4"/>
  <c r="BD76" i="4"/>
  <c r="AZ76" i="4"/>
  <c r="AV76" i="4"/>
  <c r="AR76" i="4"/>
  <c r="AN76" i="4"/>
  <c r="AJ76" i="4"/>
  <c r="AF76" i="4"/>
  <c r="AB76" i="4"/>
  <c r="X76" i="4"/>
  <c r="T76" i="4"/>
  <c r="FL75" i="4" l="1"/>
  <c r="D76" i="4"/>
  <c r="EP74" i="4"/>
  <c r="EP76" i="4" s="1"/>
  <c r="EJ76" i="4"/>
  <c r="FL74" i="4"/>
  <c r="FJ76" i="4"/>
  <c r="FK76" i="4"/>
  <c r="FI76" i="4"/>
  <c r="EQ76" i="4"/>
  <c r="FL76" i="4" l="1"/>
  <c r="FM76" i="4" s="1"/>
</calcChain>
</file>

<file path=xl/sharedStrings.xml><?xml version="1.0" encoding="utf-8"?>
<sst xmlns="http://schemas.openxmlformats.org/spreadsheetml/2006/main" count="340" uniqueCount="136">
  <si>
    <t>старше трех лет</t>
  </si>
  <si>
    <t>от двух месяцев 
до одного года</t>
  </si>
  <si>
    <t>от одного года 
до трех лет</t>
  </si>
  <si>
    <t>для воспитанников с фонетико-фонематическим нарушением речи и нарушением произношения отдельных слов</t>
  </si>
  <si>
    <t>для воспитанников с тяжелыми нарушениями речи, для слабовидящих воспитанников, для воспитанников с амблиопией, косоглазием, для воспитанников с задержкой психического развития, для воспитанников с умственной отсталостью легкой степени</t>
  </si>
  <si>
    <t>для слабослышащих воспитанников, для воспитанников с нарушениями опорно-двигательного аппарата, для воспитанников с умственной отсталостью умеренной, тяжелой степени, для воспитанников с аутизмом, для воспитанников со сложным дефектом (имеющих сочетание двух или более недостатков в физическом и (или) психическом развитии), для воспитанников с иными ограниченными возможностями здоровья</t>
  </si>
  <si>
    <t>для глухих воспитанников, для слепых воспитанников</t>
  </si>
  <si>
    <t>в том числе:</t>
  </si>
  <si>
    <t>среднее общее образование (10–11 классы)</t>
  </si>
  <si>
    <t>обучение по адаптированным основным общеобразовательным программам</t>
  </si>
  <si>
    <t>основное общее образование (5–9 классы)</t>
  </si>
  <si>
    <t>№ п/п</t>
  </si>
  <si>
    <t xml:space="preserve">по уровням общего образования </t>
  </si>
  <si>
    <t>начальное общее образование (1–4 классы) 
в соответствии с федеральным образовательным стандартом</t>
  </si>
  <si>
    <t>начальное общее образование (1–4 классы) 
с одновременным круглосуточным проживанием в муниципальной обще-образовательной организации, имеющей интернат</t>
  </si>
  <si>
    <t>основное общее образование (5–9 классы) в соответствии с федеральным образовательным стандартом</t>
  </si>
  <si>
    <t>основное общее образование (5–9 классы) 
с одновременным круглосуточным проживанием в муниципальной обще-образовательной организации, имеющей интернат</t>
  </si>
  <si>
    <t>среднее общее образование (10–11 классы) 
в соответствии с федеральным образовательным стандартом</t>
  </si>
  <si>
    <t>среднее общее образование (10–11 классы) 
с одновременным круглосуточным проживанием в муниципальной обще-образовательной организации, имеющей интернат</t>
  </si>
  <si>
    <t xml:space="preserve">начальное общее образование (1–4 классы) </t>
  </si>
  <si>
    <t>в том числе по направленностям групп:</t>
  </si>
  <si>
    <t xml:space="preserve">основное общее образование 
(5-9 классы)  </t>
  </si>
  <si>
    <t>Общеразвивающей направленности для детей</t>
  </si>
  <si>
    <t>Компенсирующей направленности  для детей</t>
  </si>
  <si>
    <t xml:space="preserve">начальное общее образование
  (1-4 классы)   </t>
  </si>
  <si>
    <t>глухие обучающиеся</t>
  </si>
  <si>
    <t>слабослышащие обучающиеся</t>
  </si>
  <si>
    <t>слепые обучающиеся</t>
  </si>
  <si>
    <t>слабовидящие обучающиеся</t>
  </si>
  <si>
    <t>обучающиеся с тяжелыми нарушениями речи</t>
  </si>
  <si>
    <t>обучающиеся с нарушениями опорно-двигательного аппарата</t>
  </si>
  <si>
    <t>обучающиеся с задержкой психического развития</t>
  </si>
  <si>
    <t>обучающиеся с расстройствами аутистического спектра</t>
  </si>
  <si>
    <t>обучающиеся с умственной отсталостью (интеллектуальными нарушениями)</t>
  </si>
  <si>
    <t>обучение муниципальной общеобразовательной организацией детей-инвалидов на дому с применением дистанционных образовательных технологий</t>
  </si>
  <si>
    <t xml:space="preserve">среднее общее образование (10-11) классы)   </t>
  </si>
  <si>
    <t xml:space="preserve">обучение муниципальной общеобразовательной организацией детей, нуждающихся в длительном лечении, а также детей-инвалидов на дому </t>
  </si>
  <si>
    <t>в разновозрастных группах для воспитанников от двух месяцев до семи лет в сельской местности (воспитанники в возрасте от двух месяцев до одного года, от одного года до трех лет, старше трех лет)</t>
  </si>
  <si>
    <t>Комбинированной направленности в соответствии с общеобразовательной программой дошкольного образования в соответствии с федеральным государственным образовательным стандартом дошкольного образования</t>
  </si>
  <si>
    <t>Оздоровительной направленности (дети с туберкулезной интоксикацией, часто болеющие дети и другие категории детей, нуждающихся в длительном лечении и проведении для них необходимого комплекса специальных лечебно-оздоровительных мероприятий)</t>
  </si>
  <si>
    <t>Всего:</t>
  </si>
  <si>
    <t>обучающиеся на уровне начального общего образования</t>
  </si>
  <si>
    <t>Прогнозируемая средняя численность обучающихся, получающих образование по дополнительным общеразвивающим программам в муниципальных общеобразовательных организациях в Московской области</t>
  </si>
  <si>
    <t>обучающиеся на уровне основного общего образования</t>
  </si>
  <si>
    <t>Прогнозируемая средняя численность обучающихся, получающих образование по общеобразовательным программам начального общего, основного общего, среднего общего образования в муниципальных общеобразовательных организациях в Московской области, за которыми осуществляется присмотр и уход в группах продленного дня</t>
  </si>
  <si>
    <t xml:space="preserve">Прогнозируемая средняя численность педагогических работникам муниципальных общеобразовательных организаций – выпускникам профессиональных образовательных организаций 
или образовательных организаций высшего образования, при условии занятия ими в муниципальных общеобразовательных организациях штатной должности педагогического работника (не менее одной ставки) менее трех лет со дня окончания ими профессиональных образовательных организаций или образовательных организаций высшего образования:
приступивших впервые в год окончания соответствующей образовательной организации к работе в должностях педагогических работников в муниципальных общеобразовательных организациях; призванных в Вооруженные Силы Российской Федерации и приступившим впервые к работе в должностях педагогических работников в муниципальных общеобразовательных организациях непосредственно после прохождения военной службы по призыву в Вооруженных Силах Российской Федерации; приступивших впервые к работе в должностях педагогических работников в муниципальных общеобразовательных организациях после окончания отпуска (части отпуска) по уходу за ребенком до достижения им возраста трех лет, если данные обстоятельства препятствовали началу трудовой деятельности, учитываемая при расчетах объемов расходов бюджета Московской области на 2020 год и на плановый период 2021 и 2022 годов на предоставление субвенций </t>
  </si>
  <si>
    <t>Тип населенного пункта (городской / сельский)</t>
  </si>
  <si>
    <t>1.1</t>
  </si>
  <si>
    <t>1.2</t>
  </si>
  <si>
    <t>1.3</t>
  </si>
  <si>
    <t>Всего по городской местности:</t>
  </si>
  <si>
    <t>Всего по сельской местности:</t>
  </si>
  <si>
    <t>ИТОГ:</t>
  </si>
  <si>
    <t>Х</t>
  </si>
  <si>
    <t>школа 1</t>
  </si>
  <si>
    <t>школа 2</t>
  </si>
  <si>
    <t>…..</t>
  </si>
  <si>
    <t>Прогнозируемая численность обучающихся по уровням общего образования, всего:</t>
  </si>
  <si>
    <t>обучение по основным общеобразовательным программам (за исключением инвалидов)</t>
  </si>
  <si>
    <t>обучение по основным общеобразовательным программам (в части инвалидов)</t>
  </si>
  <si>
    <t>воспитанников дошкольных групп муниципальных общеобразовательных организаций с режимом работы полного дня:</t>
  </si>
  <si>
    <t>воспитанников дошкольных групп муниципальных общеобразовательных организаций с режимом работы сокращенного дня</t>
  </si>
  <si>
    <t>воспитанников дошкольных групп муниципальных общеобразовательных организаций с режимом кратковременного пребывания</t>
  </si>
  <si>
    <t>воспитанников дошкольных групп муниципальных общеобразовательных организаций с режимом круглосуточного пребывания</t>
  </si>
  <si>
    <t>по основным обще-образовательным программам (за исключением инвалидов)</t>
  </si>
  <si>
    <t>по основным обще-образовательным программам (в части инвалидов)</t>
  </si>
  <si>
    <t>по адаптированным основным обще-образовательным программам</t>
  </si>
  <si>
    <t>на оплату труда педагогических работников</t>
  </si>
  <si>
    <t>из них:</t>
  </si>
  <si>
    <t>расходы на доплаты педагогическим работникам общеобразовательных организаций за выполнение функций классного руководителя</t>
  </si>
  <si>
    <t>расходы на доплаты педагогическим работникам общеобразовательных – выпускникам профессиональных образовательных организаций или образовательных организаций высшего образования, при условии занятия ими в муниципальных общеобразовательных организациях штатной должности педагогического работника (не менее одной ставки) менее трех лет со дня окончания ими профессиональных образовательных организаций или образовательных организаций высшего образования (молодые специалисты)</t>
  </si>
  <si>
    <t>на оплату труда административно-хозяйственных, учебно-вспомогательных и иных работников</t>
  </si>
  <si>
    <t>расходы на стимулирующие выплаты руководителям муниципальных общеобразовательных организаций, которые по результатам оценки качества их деятельности за соответствующий учебный год определены соответствующими первому и второму уровням</t>
  </si>
  <si>
    <t>внешние совместители</t>
  </si>
  <si>
    <t>Государственная итоговая аттестация (только через основной договор) 
(КОСГУ 211, 213)</t>
  </si>
  <si>
    <t>среднесписочная численность работников 
(в том числе выплаты и доплаты за классное руководство и молодым специалистам)</t>
  </si>
  <si>
    <t>внутренние совместители. Педагогические работники, работающие на ставках административно-хозяйственных, учебно-вспомогательных и иных работников</t>
  </si>
  <si>
    <t>внутренние совместители. Административно-хозяйственных и прочих работников, совмещающих ставки педагогических работников</t>
  </si>
  <si>
    <t>Кассовые расходы на оплату труда с начислениями на выплаты по оплате труда за счет средств субвенции за 2019 год, всего</t>
  </si>
  <si>
    <t xml:space="preserve">Прогнозируемая среднегодовая численность обучающихся, работников в муниципальных общеобразовательных организациях в Московской области, а также информация об объемах субвенций из бюджета Московской области бюджетам муниципальных образований Московской области на финансовое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в Московской области, обеспечение дополнительного образования детей в муниципальных общеобразовательных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(далее - субвенция) в части оплаты труда педагогических работников; административно-хозяйственных, учебно-вспомогательных и иных работников, осуществляющих вспомогательные функции, учитываемые при расчетах объемов расходов бюджета Московской области на 2020 год и плановый период 2021 и 2022 годов на предоставление субвенций </t>
  </si>
  <si>
    <t>Наименование муниципальных образований Московской области / муниципальных общеобразовательных организаций</t>
  </si>
  <si>
    <t>начальное общее образование (1–4 классы) с одновременным круглосуточным проживанием в муниципальной общеобразовательной организации, имеющей интернат</t>
  </si>
  <si>
    <t>МОУ гимназия №1</t>
  </si>
  <si>
    <t>МОУ СОШ №2 имени 37 ГСД Красной Армии</t>
  </si>
  <si>
    <t>МОУ лицей № 4</t>
  </si>
  <si>
    <t>МОУ гимназия № 5</t>
  </si>
  <si>
    <t>МОУ СОШ № 6</t>
  </si>
  <si>
    <t>МОУ СОШ № 7</t>
  </si>
  <si>
    <t>МОУ СОШ № 8</t>
  </si>
  <si>
    <t>МОУ СОШ № 9</t>
  </si>
  <si>
    <t>МОУ СОШ № 10</t>
  </si>
  <si>
    <t>МОУ СОШ № 11 имени Героя Советского Союза Е.И. Ларюшина</t>
  </si>
  <si>
    <t>МОУ лицей №12</t>
  </si>
  <si>
    <t>МОУ СОШ № 13</t>
  </si>
  <si>
    <t>МОУ ТСОШ № 14</t>
  </si>
  <si>
    <t>МБОУ "Лицей № 15"</t>
  </si>
  <si>
    <t>МБОУ гимназия №16 "Интерес"</t>
  </si>
  <si>
    <t>МОУ Школа № 17</t>
  </si>
  <si>
    <t>МОУ гимназия № 18</t>
  </si>
  <si>
    <t>МОУ Томилинская СОШ №19</t>
  </si>
  <si>
    <t>МОУ гимназия №20</t>
  </si>
  <si>
    <t>МОУ СОШ №21</t>
  </si>
  <si>
    <t>МОУ гимназия № 24</t>
  </si>
  <si>
    <t>МОУ СОШ № 25</t>
  </si>
  <si>
    <t>МБОУ СОШ №27</t>
  </si>
  <si>
    <t>МОУ СОШ №28</t>
  </si>
  <si>
    <t>МОУ гимназия №41</t>
  </si>
  <si>
    <t>МОУ лицей № 42</t>
  </si>
  <si>
    <t>МОУ гимназия № 43</t>
  </si>
  <si>
    <t>МОУ гимназия № 44</t>
  </si>
  <si>
    <t>МОУ Кадетская школа</t>
  </si>
  <si>
    <t>МОУ гимназия №46</t>
  </si>
  <si>
    <t>МОУ СОШ № 47</t>
  </si>
  <si>
    <t>МОУ СОШ № 48</t>
  </si>
  <si>
    <t>МОУ СОШ № 52</t>
  </si>
  <si>
    <t>МОУ "Школа № 53"</t>
  </si>
  <si>
    <t>МБОУ школа № 54</t>
  </si>
  <si>
    <t>МОУ "КСОШ№55"</t>
  </si>
  <si>
    <t>МОУ "Гимназия №56"</t>
  </si>
  <si>
    <t>МОУ СОШ 59</t>
  </si>
  <si>
    <t>МОУ школа-интернат IV вида</t>
  </si>
  <si>
    <t>ул. Камова д.4 м-н Самолет</t>
  </si>
  <si>
    <t>2 корпус МОУ СОШ №28 (МО г. Люберцы северо-восточная часть квартал №2)</t>
  </si>
  <si>
    <t>Общеобразовательная школа на 1100 мест, г.о. Люберцы, ЖК "Самолет-Томилино"</t>
  </si>
  <si>
    <t>Общеобразовательная школа на 1500 мест, г.о. Люберцы, район "Красная горка", мкр. 12</t>
  </si>
  <si>
    <t>МОУ Токаревская ООШ № 22</t>
  </si>
  <si>
    <t>МОУ СЖСОШ № 23</t>
  </si>
  <si>
    <t>Городской</t>
  </si>
  <si>
    <t>Сельский</t>
  </si>
  <si>
    <t>Информация о кассовых расходах муниципальных общеобразовательных организаций на оплату труда с начислениями на выплаты по оплате труда за счет средств субвенции за 2019 год (тыс. руб.) (Расходы указываются только по организациям с численностью обучающихся от 100,1 человек до 500 человек (включительно) и более</t>
  </si>
  <si>
    <t>Утверждена</t>
  </si>
  <si>
    <t>Постановлением администрации муниципального образования городской округ Люберцы Московской области</t>
  </si>
  <si>
    <t xml:space="preserve">Прогнозируемая среднегодовая численность обучающихся, работников в муниципальных общеобразовательных организациях городского  округа Люберцы Московской области, а также информация об объемах субвенций из бюджета Московской области бюджету муниципального образования городской округ Люберцы Московской области на финансовое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городского округа Люберцы Московской области, обеспечение дополнительного образования детей в муниципальных общеобразовательных организациях городского  округа Люберцы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(далее - субвенция) в части оплаты труда педагогических работников; административно-хозяйственных, учебно-вспомогательных и иных работников, осуществляющих вспомогательные функции, учитываемые при расчетах объемов расходов бюджета Московской области на 2020 год и плановый период 2021 и 2022 годов на предоставление субвенций </t>
  </si>
  <si>
    <t>Информация о кассовых расходах муниципальных общеобразовательных организаций на оплату труда с начислениями на выплаты по оплате труда за счет средств субвенции за 2019 год (тыс. руб.) (Расходы указываются только по организациям с численностью обучающихся до 100 человек (включительно)</t>
  </si>
  <si>
    <t>МОУ школа - интернат №3 "Развитие"</t>
  </si>
  <si>
    <t>от 20.03.2020 № 960-ПА</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</si>
</sst>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
    <numFmt numFmtId="166" formatCode="#,##0_р_."/>
    <numFmt numFmtId="167" formatCode="#,##0.000"/>
  </numFmts>
  <fonts count="19" x14ac:knownFonts="1">
    <font>
      <sz val="11"/>
      <color theme="1"/>
      <name val="Calibri"/>
      <family val="2"/>
      <charset val="204"/>
      <scheme val="minor"/>
    </font>
    <font>
      <sz val="10"/>
      <name val="Arial"/>
      <family val="2"/>
      <charset val="204"/>
    </font>
    <font>
      <sz val="11"/>
      <color indexed="8"/>
      <name val="Calibri"/>
      <family val="2"/>
      <charset val="204"/>
    </font>
    <font>
      <sz val="12"/>
      <name val="Times New Roman"/>
      <family val="1"/>
      <charset val="204"/>
    </font>
    <font>
      <sz val="11"/>
      <name val="Times New Roman"/>
      <family val="1"/>
      <charset val="204"/>
    </font>
    <font>
      <sz val="14"/>
      <name val="Times New Roman"/>
      <family val="1"/>
      <charset val="204"/>
    </font>
    <font>
      <sz val="14"/>
      <name val="Arial Cyr"/>
      <charset val="204"/>
    </font>
    <font>
      <sz val="16"/>
      <name val="Times New Roman"/>
      <family val="1"/>
      <charset val="204"/>
    </font>
    <font>
      <sz val="20"/>
      <color indexed="8"/>
      <name val="Times New Roman"/>
      <family val="1"/>
      <charset val="204"/>
    </font>
    <font>
      <sz val="10"/>
      <name val="Arial Cyr"/>
      <charset val="204"/>
    </font>
    <font>
      <b/>
      <sz val="16"/>
      <color indexed="8"/>
      <name val="Times New Roman"/>
      <family val="1"/>
      <charset val="204"/>
    </font>
    <font>
      <sz val="16"/>
      <color indexed="8"/>
      <name val="Times New Roman"/>
      <family val="1"/>
      <charset val="204"/>
    </font>
    <font>
      <b/>
      <sz val="12"/>
      <name val="Times New Roman"/>
      <family val="1"/>
      <charset val="204"/>
    </font>
    <font>
      <sz val="10"/>
      <name val="Helv"/>
      <charset val="204"/>
    </font>
    <font>
      <sz val="11"/>
      <color theme="1"/>
      <name val="Calibri"/>
      <family val="2"/>
      <charset val="204"/>
      <scheme val="minor"/>
    </font>
    <font>
      <b/>
      <sz val="14"/>
      <name val="Times New Roman"/>
      <family val="1"/>
      <charset val="204"/>
    </font>
    <font>
      <b/>
      <sz val="14"/>
      <color theme="1"/>
      <name val="Times New Roman"/>
      <family val="1"/>
      <charset val="204"/>
    </font>
    <font>
      <sz val="14"/>
      <color rgb="FF000000"/>
      <name val="Calibri"/>
      <family val="2"/>
      <charset val="204"/>
    </font>
    <font>
      <sz val="14"/>
      <color rgb="FF000000"/>
      <name val="Times New Roman"/>
      <family val="1"/>
      <charset val="204"/>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style="thin">
        <color indexed="64"/>
      </bottom>
      <diagonal/>
    </border>
  </borders>
  <cellStyleXfs count="23">
    <xf numFmtId="0" fontId="0" fillId="0" borderId="0"/>
    <xf numFmtId="0" fontId="2" fillId="0" borderId="0"/>
    <xf numFmtId="0" fontId="9" fillId="0" borderId="0"/>
    <xf numFmtId="0" fontId="13" fillId="0" borderId="0"/>
    <xf numFmtId="164" fontId="9" fillId="0" borderId="0" applyFont="0" applyFill="0" applyBorder="0" applyAlignment="0" applyProtection="0"/>
    <xf numFmtId="0" fontId="1" fillId="0" borderId="0"/>
    <xf numFmtId="0" fontId="1" fillId="0" borderId="0"/>
    <xf numFmtId="0" fontId="9" fillId="0" borderId="0"/>
    <xf numFmtId="0" fontId="9" fillId="0" borderId="0"/>
    <xf numFmtId="0" fontId="9" fillId="0" borderId="0"/>
    <xf numFmtId="0" fontId="9" fillId="0" borderId="0"/>
    <xf numFmtId="0" fontId="14" fillId="0" borderId="0"/>
    <xf numFmtId="0" fontId="2" fillId="0" borderId="0"/>
    <xf numFmtId="0" fontId="2" fillId="0" borderId="0"/>
    <xf numFmtId="0" fontId="14" fillId="0" borderId="0"/>
    <xf numFmtId="0" fontId="14" fillId="0" borderId="0"/>
    <xf numFmtId="0" fontId="14" fillId="0" borderId="0"/>
    <xf numFmtId="0" fontId="2" fillId="0" borderId="0"/>
    <xf numFmtId="0" fontId="2" fillId="0" borderId="0"/>
    <xf numFmtId="0" fontId="9" fillId="0" borderId="0"/>
    <xf numFmtId="0" fontId="9" fillId="0" borderId="0"/>
    <xf numFmtId="0" fontId="13" fillId="0" borderId="0"/>
    <xf numFmtId="164" fontId="9" fillId="0" borderId="0" applyFont="0" applyFill="0" applyBorder="0" applyAlignment="0" applyProtection="0"/>
  </cellStyleXfs>
  <cellXfs count="89">
    <xf numFmtId="0" fontId="0" fillId="0" borderId="0" xfId="0"/>
    <xf numFmtId="3" fontId="3" fillId="0" borderId="0" xfId="0" applyNumberFormat="1" applyFont="1" applyFill="1" applyAlignment="1">
      <alignment horizontal="center" vertical="center"/>
    </xf>
    <xf numFmtId="3" fontId="4" fillId="0" borderId="0" xfId="0" applyNumberFormat="1" applyFont="1" applyFill="1" applyAlignment="1">
      <alignment horizontal="center" vertical="center"/>
    </xf>
    <xf numFmtId="0" fontId="6" fillId="0" borderId="0" xfId="0" applyFont="1" applyFill="1" applyAlignment="1">
      <alignment vertical="center"/>
    </xf>
    <xf numFmtId="0" fontId="8" fillId="0" borderId="0" xfId="1" applyFont="1" applyFill="1" applyBorder="1" applyAlignment="1">
      <alignment vertical="center" wrapText="1"/>
    </xf>
    <xf numFmtId="3" fontId="5" fillId="0" borderId="0" xfId="2" applyNumberFormat="1" applyFont="1" applyFill="1" applyBorder="1" applyAlignment="1">
      <alignment vertical="center" wrapText="1"/>
    </xf>
    <xf numFmtId="0" fontId="10" fillId="0" borderId="0" xfId="1" applyFont="1" applyFill="1" applyBorder="1" applyAlignment="1">
      <alignment horizontal="center" vertical="center" wrapText="1"/>
    </xf>
    <xf numFmtId="0" fontId="11" fillId="0" borderId="0" xfId="1" applyFont="1" applyFill="1" applyBorder="1" applyAlignment="1">
      <alignment horizontal="right" vertical="center" wrapText="1"/>
    </xf>
    <xf numFmtId="3" fontId="5" fillId="0" borderId="5" xfId="2" applyNumberFormat="1" applyFont="1" applyFill="1" applyBorder="1" applyAlignment="1">
      <alignment vertical="center" wrapText="1"/>
    </xf>
    <xf numFmtId="3" fontId="5"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3" fontId="4" fillId="0" borderId="0" xfId="0" applyNumberFormat="1" applyFont="1" applyFill="1" applyAlignment="1">
      <alignment horizontal="center" vertical="center" wrapText="1"/>
    </xf>
    <xf numFmtId="3" fontId="4" fillId="0" borderId="0" xfId="0" applyNumberFormat="1" applyFont="1" applyFill="1" applyBorder="1" applyAlignment="1">
      <alignment horizontal="center" vertical="center" wrapText="1"/>
    </xf>
    <xf numFmtId="3" fontId="4" fillId="0" borderId="0" xfId="0" applyNumberFormat="1" applyFont="1" applyFill="1" applyBorder="1" applyAlignment="1">
      <alignment horizontal="center" vertical="center"/>
    </xf>
    <xf numFmtId="0" fontId="7" fillId="0" borderId="0" xfId="3" applyFont="1" applyFill="1" applyBorder="1" applyAlignment="1">
      <alignment vertical="center"/>
    </xf>
    <xf numFmtId="165" fontId="16" fillId="0" borderId="1" xfId="0" applyNumberFormat="1" applyFont="1" applyFill="1" applyBorder="1" applyAlignment="1">
      <alignment horizontal="left" vertical="center" wrapText="1"/>
    </xf>
    <xf numFmtId="165" fontId="15" fillId="0" borderId="1" xfId="0" applyNumberFormat="1" applyFont="1" applyFill="1" applyBorder="1" applyAlignment="1" applyProtection="1">
      <alignment horizontal="center" vertical="center" wrapText="1"/>
      <protection locked="0"/>
    </xf>
    <xf numFmtId="165" fontId="15" fillId="0" borderId="1" xfId="0" applyNumberFormat="1" applyFont="1" applyFill="1" applyBorder="1" applyAlignment="1">
      <alignment horizontal="center" vertical="center"/>
    </xf>
    <xf numFmtId="3"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3" fontId="15" fillId="0" borderId="1" xfId="0" applyNumberFormat="1" applyFont="1" applyFill="1" applyBorder="1" applyAlignment="1">
      <alignment horizontal="center" vertical="center"/>
    </xf>
    <xf numFmtId="165" fontId="12" fillId="0" borderId="0" xfId="0" applyNumberFormat="1" applyFont="1" applyFill="1" applyAlignment="1">
      <alignment horizontal="center" vertical="center"/>
    </xf>
    <xf numFmtId="165" fontId="15" fillId="0" borderId="1" xfId="0" applyNumberFormat="1" applyFont="1" applyFill="1" applyBorder="1" applyAlignment="1" applyProtection="1">
      <alignment horizontal="left" vertical="center" wrapText="1"/>
      <protection locked="0"/>
    </xf>
    <xf numFmtId="165" fontId="16"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8" fillId="0" borderId="15" xfId="0" applyFont="1" applyFill="1" applyBorder="1" applyAlignment="1">
      <alignment horizontal="left" vertical="center" wrapText="1"/>
    </xf>
    <xf numFmtId="0" fontId="17" fillId="0" borderId="16" xfId="0" applyFont="1" applyFill="1" applyBorder="1" applyAlignment="1">
      <alignment horizontal="center" vertical="center" wrapText="1"/>
    </xf>
    <xf numFmtId="0" fontId="5" fillId="0" borderId="17" xfId="0" applyFont="1" applyFill="1" applyBorder="1" applyAlignment="1">
      <alignment horizontal="left" vertical="center"/>
    </xf>
    <xf numFmtId="0" fontId="17" fillId="0" borderId="1" xfId="0" applyFont="1" applyFill="1" applyBorder="1" applyAlignment="1">
      <alignment horizontal="center" vertical="center" wrapText="1"/>
    </xf>
    <xf numFmtId="0" fontId="5" fillId="0" borderId="3" xfId="0" applyFont="1" applyFill="1" applyBorder="1" applyAlignment="1">
      <alignment horizontal="left" vertical="center"/>
    </xf>
    <xf numFmtId="0" fontId="17" fillId="0" borderId="8" xfId="0" applyFont="1" applyFill="1" applyBorder="1" applyAlignment="1">
      <alignment horizontal="center" vertical="center" wrapText="1"/>
    </xf>
    <xf numFmtId="0" fontId="5" fillId="0" borderId="13" xfId="0" applyFont="1" applyFill="1" applyBorder="1" applyAlignment="1">
      <alignment horizontal="left" vertical="center"/>
    </xf>
    <xf numFmtId="0" fontId="5" fillId="0" borderId="1" xfId="0" applyFont="1" applyFill="1" applyBorder="1" applyAlignment="1">
      <alignment horizontal="left" vertical="center"/>
    </xf>
    <xf numFmtId="0" fontId="5" fillId="0" borderId="13" xfId="0" applyFont="1" applyFill="1" applyBorder="1" applyAlignment="1">
      <alignment horizontal="left" vertical="center" wrapText="1"/>
    </xf>
    <xf numFmtId="3" fontId="3" fillId="0" borderId="1" xfId="0" applyNumberFormat="1" applyFont="1" applyFill="1" applyBorder="1" applyAlignment="1">
      <alignment horizontal="center" vertical="center"/>
    </xf>
    <xf numFmtId="166" fontId="3" fillId="0" borderId="1" xfId="0" applyNumberFormat="1" applyFont="1" applyFill="1" applyBorder="1" applyAlignment="1" applyProtection="1">
      <alignment horizontal="left" vertical="center"/>
      <protection locked="0"/>
    </xf>
    <xf numFmtId="3" fontId="5" fillId="0" borderId="1" xfId="2"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4" fontId="15" fillId="0" borderId="1"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4" fontId="4" fillId="0" borderId="0" xfId="0" applyNumberFormat="1" applyFont="1" applyFill="1" applyBorder="1" applyAlignment="1">
      <alignment horizontal="center" vertical="center" wrapText="1"/>
    </xf>
    <xf numFmtId="4" fontId="3" fillId="0" borderId="0" xfId="0" applyNumberFormat="1" applyFont="1" applyFill="1" applyAlignment="1">
      <alignment horizontal="center" vertical="center"/>
    </xf>
    <xf numFmtId="4" fontId="5" fillId="0" borderId="0" xfId="0" applyNumberFormat="1" applyFont="1" applyFill="1" applyAlignment="1">
      <alignment horizontal="center" vertical="center" wrapText="1"/>
    </xf>
    <xf numFmtId="4" fontId="3" fillId="0" borderId="0" xfId="0" applyNumberFormat="1" applyFont="1" applyFill="1" applyAlignment="1">
      <alignment horizontal="center" vertical="center" wrapText="1"/>
    </xf>
    <xf numFmtId="4" fontId="4" fillId="0" borderId="0" xfId="0" applyNumberFormat="1" applyFont="1" applyFill="1" applyAlignment="1">
      <alignment horizontal="center" vertical="center" wrapText="1"/>
    </xf>
    <xf numFmtId="165" fontId="15" fillId="2" borderId="1" xfId="0" applyNumberFormat="1" applyFont="1" applyFill="1" applyBorder="1" applyAlignment="1">
      <alignment horizontal="center" vertical="center"/>
    </xf>
    <xf numFmtId="165" fontId="6" fillId="0" borderId="0" xfId="0" applyNumberFormat="1" applyFont="1" applyFill="1" applyAlignment="1">
      <alignment vertical="center"/>
    </xf>
    <xf numFmtId="167" fontId="4" fillId="0" borderId="0" xfId="0" applyNumberFormat="1" applyFont="1" applyFill="1" applyBorder="1" applyAlignment="1">
      <alignment horizontal="center" vertical="center" wrapText="1"/>
    </xf>
    <xf numFmtId="4" fontId="4" fillId="0" borderId="0" xfId="0" applyNumberFormat="1" applyFont="1" applyFill="1" applyAlignment="1">
      <alignment horizontal="center" vertical="center"/>
    </xf>
    <xf numFmtId="3" fontId="5" fillId="0" borderId="0" xfId="2" applyNumberFormat="1" applyFont="1" applyFill="1" applyBorder="1" applyAlignment="1">
      <alignment horizontal="center" vertical="center" wrapText="1"/>
    </xf>
    <xf numFmtId="3" fontId="5" fillId="0" borderId="0" xfId="0" applyNumberFormat="1" applyFont="1" applyFill="1" applyBorder="1" applyAlignment="1">
      <alignment horizontal="center" vertical="center" wrapText="1"/>
    </xf>
    <xf numFmtId="165" fontId="5" fillId="0" borderId="0" xfId="0" applyNumberFormat="1" applyFont="1" applyFill="1" applyBorder="1" applyAlignment="1">
      <alignment horizontal="center" vertical="center" wrapText="1"/>
    </xf>
    <xf numFmtId="165" fontId="15" fillId="0" borderId="0"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165" fontId="7" fillId="0" borderId="0" xfId="3" applyNumberFormat="1" applyFont="1" applyFill="1" applyBorder="1" applyAlignment="1">
      <alignment vertical="center"/>
    </xf>
    <xf numFmtId="2" fontId="6" fillId="0" borderId="0" xfId="0" applyNumberFormat="1" applyFont="1" applyFill="1" applyAlignment="1">
      <alignment vertical="center"/>
    </xf>
    <xf numFmtId="0" fontId="17" fillId="3" borderId="8" xfId="0" applyFont="1" applyFill="1" applyBorder="1" applyAlignment="1">
      <alignment horizontal="center" vertical="center" wrapText="1"/>
    </xf>
    <xf numFmtId="0" fontId="5" fillId="3" borderId="13" xfId="0" applyFont="1" applyFill="1" applyBorder="1" applyAlignment="1">
      <alignment horizontal="left" vertical="center"/>
    </xf>
    <xf numFmtId="3" fontId="5" fillId="3" borderId="1" xfId="0" applyNumberFormat="1" applyFont="1" applyFill="1" applyBorder="1" applyAlignment="1">
      <alignment horizontal="center" vertical="center" wrapText="1"/>
    </xf>
    <xf numFmtId="165" fontId="5" fillId="3" borderId="1" xfId="0" applyNumberFormat="1" applyFont="1" applyFill="1" applyBorder="1" applyAlignment="1">
      <alignment horizontal="center" vertical="center" wrapText="1"/>
    </xf>
    <xf numFmtId="165" fontId="5" fillId="3" borderId="0" xfId="0" applyNumberFormat="1" applyFont="1" applyFill="1" applyBorder="1" applyAlignment="1">
      <alignment horizontal="center" vertical="center" wrapText="1"/>
    </xf>
    <xf numFmtId="3" fontId="4" fillId="3" borderId="0" xfId="0" applyNumberFormat="1" applyFont="1" applyFill="1" applyBorder="1" applyAlignment="1">
      <alignment horizontal="center" vertical="center" wrapText="1"/>
    </xf>
    <xf numFmtId="4" fontId="4" fillId="3" borderId="0" xfId="0" applyNumberFormat="1" applyFont="1" applyFill="1" applyBorder="1" applyAlignment="1">
      <alignment horizontal="center" vertical="center" wrapText="1"/>
    </xf>
    <xf numFmtId="167" fontId="4" fillId="3" borderId="0" xfId="0" applyNumberFormat="1" applyFont="1" applyFill="1" applyBorder="1" applyAlignment="1">
      <alignment horizontal="center" vertical="center" wrapText="1"/>
    </xf>
    <xf numFmtId="3" fontId="5" fillId="0" borderId="1" xfId="2" applyNumberFormat="1" applyFont="1" applyFill="1" applyBorder="1" applyAlignment="1">
      <alignment horizontal="center" vertical="center" wrapText="1"/>
    </xf>
    <xf numFmtId="3" fontId="5" fillId="0" borderId="0" xfId="0" applyNumberFormat="1" applyFont="1" applyFill="1" applyAlignment="1">
      <alignment horizontal="center" vertical="center"/>
    </xf>
    <xf numFmtId="3" fontId="5" fillId="0" borderId="0" xfId="0" applyNumberFormat="1" applyFont="1" applyFill="1" applyAlignment="1">
      <alignment horizontal="center" vertical="center" wrapText="1"/>
    </xf>
    <xf numFmtId="3" fontId="4" fillId="0" borderId="0" xfId="0" applyNumberFormat="1" applyFont="1" applyFill="1" applyAlignment="1">
      <alignment horizontal="center" vertical="center"/>
    </xf>
    <xf numFmtId="3" fontId="15" fillId="0" borderId="0" xfId="0" applyNumberFormat="1" applyFont="1" applyFill="1" applyAlignment="1">
      <alignment horizontal="center" vertical="center" wrapText="1"/>
    </xf>
    <xf numFmtId="3"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0" xfId="1" applyFont="1" applyFill="1" applyBorder="1" applyAlignment="1">
      <alignment horizontal="center" vertical="center" wrapText="1"/>
    </xf>
    <xf numFmtId="3" fontId="5" fillId="0" borderId="1" xfId="0" applyNumberFormat="1" applyFont="1" applyFill="1" applyBorder="1" applyAlignment="1">
      <alignment horizontal="center" vertical="center" textRotation="90" wrapText="1"/>
    </xf>
    <xf numFmtId="3" fontId="5" fillId="0" borderId="1" xfId="1"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xf>
    <xf numFmtId="3" fontId="5" fillId="0" borderId="9" xfId="2" applyNumberFormat="1" applyFont="1" applyFill="1" applyBorder="1" applyAlignment="1">
      <alignment horizontal="center" vertical="center" wrapText="1"/>
    </xf>
    <xf numFmtId="3" fontId="5" fillId="0" borderId="10" xfId="2" applyNumberFormat="1" applyFont="1" applyFill="1" applyBorder="1" applyAlignment="1">
      <alignment horizontal="center" vertical="center" wrapText="1"/>
    </xf>
    <xf numFmtId="3" fontId="5" fillId="0" borderId="11" xfId="2" applyNumberFormat="1" applyFont="1" applyFill="1" applyBorder="1" applyAlignment="1">
      <alignment horizontal="center" vertical="center" wrapText="1"/>
    </xf>
    <xf numFmtId="3" fontId="5" fillId="0" borderId="12" xfId="2" applyNumberFormat="1" applyFont="1" applyFill="1" applyBorder="1" applyAlignment="1">
      <alignment horizontal="center" vertical="center" wrapText="1"/>
    </xf>
    <xf numFmtId="3" fontId="5" fillId="0" borderId="5" xfId="2" applyNumberFormat="1" applyFont="1" applyFill="1" applyBorder="1" applyAlignment="1">
      <alignment horizontal="center" vertical="center" wrapText="1"/>
    </xf>
    <xf numFmtId="3" fontId="5" fillId="0" borderId="13" xfId="2" applyNumberFormat="1" applyFont="1" applyFill="1" applyBorder="1" applyAlignment="1">
      <alignment horizontal="center" vertical="center" wrapText="1"/>
    </xf>
    <xf numFmtId="3" fontId="5" fillId="0" borderId="6" xfId="2" applyNumberFormat="1" applyFont="1" applyFill="1" applyBorder="1" applyAlignment="1">
      <alignment horizontal="center" vertical="center" wrapText="1"/>
    </xf>
    <xf numFmtId="3" fontId="5" fillId="0" borderId="7" xfId="2" applyNumberFormat="1" applyFont="1" applyFill="1" applyBorder="1" applyAlignment="1">
      <alignment horizontal="center" vertical="center" wrapText="1"/>
    </xf>
    <xf numFmtId="3" fontId="5" fillId="0" borderId="8" xfId="2" applyNumberFormat="1" applyFont="1" applyFill="1" applyBorder="1" applyAlignment="1">
      <alignment horizontal="center" vertical="center" wrapText="1"/>
    </xf>
    <xf numFmtId="3" fontId="5" fillId="0" borderId="2" xfId="2" applyNumberFormat="1" applyFont="1" applyFill="1" applyBorder="1" applyAlignment="1">
      <alignment horizontal="center" vertical="center" wrapText="1"/>
    </xf>
    <xf numFmtId="3" fontId="5" fillId="0" borderId="4" xfId="2" applyNumberFormat="1" applyFont="1" applyFill="1" applyBorder="1" applyAlignment="1">
      <alignment horizontal="center" vertical="center" wrapText="1"/>
    </xf>
    <xf numFmtId="3" fontId="5" fillId="0" borderId="3" xfId="2" applyNumberFormat="1" applyFont="1" applyFill="1" applyBorder="1" applyAlignment="1">
      <alignment horizontal="center" vertical="center" wrapText="1"/>
    </xf>
  </cellXfs>
  <cellStyles count="23">
    <cellStyle name="Normal_1. Свод по школамNEW" xfId="5"/>
    <cellStyle name="Обычный" xfId="0" builtinId="0"/>
    <cellStyle name="Обычный 2" xfId="6"/>
    <cellStyle name="Обычный 2 2" xfId="2"/>
    <cellStyle name="Обычный 2 2 2" xfId="7"/>
    <cellStyle name="Обычный 2 3" xfId="8"/>
    <cellStyle name="Обычный 2 3 2" xfId="9"/>
    <cellStyle name="Обычный 2_24.06.в МФ госстандарт" xfId="10"/>
    <cellStyle name="Обычный 3" xfId="11"/>
    <cellStyle name="Обычный 3 2" xfId="12"/>
    <cellStyle name="Обычный 3 3" xfId="1"/>
    <cellStyle name="Обычный 3 3 2" xfId="13"/>
    <cellStyle name="Обычный 3 4" xfId="14"/>
    <cellStyle name="Обычный 3 4 2" xfId="15"/>
    <cellStyle name="Обычный 3 5" xfId="16"/>
    <cellStyle name="Обычный 4" xfId="17"/>
    <cellStyle name="Обычный 4 2" xfId="18"/>
    <cellStyle name="Обычный 5" xfId="19"/>
    <cellStyle name="Обычный 5 2" xfId="20"/>
    <cellStyle name="Обычный_Субсидия на внедр.совр.образ.технологий 2012" xfId="3"/>
    <cellStyle name="Стиль 1" xfId="21"/>
    <cellStyle name="Финансовый 2" xfId="22"/>
    <cellStyle name="Финансовый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SQLOLD\cb_share_2\_&#1082;&#1086;&#1084;&#1085;&#1072;&#1090;&#1072;%20&#8470;%201%20&#1087;&#1101;&#1086;\&#1041;&#1070;&#1044;&#1046;&#1045;&#1058;%202020\&#1055;&#1086;&#1089;&#1090;&#1072;&#1085;&#1086;&#1074;&#1083;&#1077;&#1085;&#1080;&#1103;%20&#1076;&#1083;&#1103;%20&#1086;&#1073;&#1083;&#1072;&#1089;&#1090;&#1080;%202020\418-&#1055;&#1040;%20&#1096;&#1082;&#1086;&#1083;&#1099;\&#1055;&#1088;&#1080;&#1083;&#1086;&#1078;&#1077;&#1085;&#1080;&#1077;%20&#1096;&#1082;&#1086;&#1083;&#1099;%20&#1076;&#1086;&#1087;.%20&#1086;&#1073;&#1088;&#1072;&#1079;&#1086;&#1074;&#1072;&#1085;&#1080;&#1077;&#1080;%20&#1075;&#1087;&#1076;%20&#1059;&#1058;&#1054;&#1063;&#1053;&#1045;&#1053;&#1048;&#1045;%20&#1085;&#1086;&#1074;&#1099;&#1081;%20&#1074;%202020%20&#1075;&#1086;&#1076;&#109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SQLOLD\cb_share_2\_&#1082;&#1086;&#1084;&#1085;&#1072;&#1090;&#1072;%20&#8470;%201%20&#1087;&#1101;&#1086;\&#1041;&#1070;&#1044;&#1046;&#1045;&#1058;%202020\&#1054;&#1058;&#1063;&#1045;&#1058;&#1067;%20&#1056;&#1040;&#1047;&#1053;&#1067;&#1045;\&#1050;&#1072;&#1089;&#1089;&#1086;&#1074;&#1099;&#1077;%20&#1088;&#1072;&#1089;&#1093;&#1086;&#1076;&#1099;%20&#1096;&#1082;&#1086;&#1083;%2029515\&#1050;&#1086;&#1087;&#1080;&#1103;%20&#1054;&#1090;&#1095;&#1077;&#1090;%20&#1087;&#1086;%20&#1082;&#1072;&#1089;&#1089;&#1086;&#1074;&#1099;&#1084;%20&#1088;&#1072;&#1089;&#1093;&#1086;&#1076;&#1072;&#1084;%20&#1053;&#1086;&#1074;&#1099;&#1081;%20&#1086;&#1090;%20&#1053;&#1057;%20&#1089;%20&#1086;&#1090;&#1076;&#1077;&#1083;&#1077;&#1085;&#1082;&#1072;&#1084;&#1080;%20&#1048;&#1079;&#1084;&#1077;&#1085;&#1077;&#1085;&#1085;&#1099;&#1081;%20&#1076;&#1083;&#1103;%20&#1043;&#1040;&#1057;&#105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ОО"/>
      <sheetName val="ЧОО"/>
    </sheetNames>
    <sheetDataSet>
      <sheetData sheetId="0">
        <row r="62">
          <cell r="C62">
            <v>9193</v>
          </cell>
          <cell r="D62">
            <v>4957</v>
          </cell>
          <cell r="E62">
            <v>3650</v>
          </cell>
          <cell r="F62">
            <v>586</v>
          </cell>
          <cell r="G62">
            <v>5989</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57">
          <cell r="E57">
            <v>1515489.5899999994</v>
          </cell>
          <cell r="G57">
            <v>9690.7199999999975</v>
          </cell>
          <cell r="H57">
            <v>409570.20000000013</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O84"/>
  <sheetViews>
    <sheetView tabSelected="1" view="pageBreakPreview" topLeftCell="Q1" zoomScale="55" zoomScaleNormal="55" zoomScaleSheetLayoutView="55" workbookViewId="0">
      <selection activeCell="V2" sqref="V2:AA2"/>
    </sheetView>
  </sheetViews>
  <sheetFormatPr defaultColWidth="10.42578125" defaultRowHeight="18" customHeight="1" x14ac:dyDescent="0.25"/>
  <cols>
    <col min="1" max="1" width="8.7109375" style="1" customWidth="1"/>
    <col min="2" max="2" width="38.5703125" style="2" customWidth="1"/>
    <col min="3" max="3" width="15.5703125" style="2" customWidth="1"/>
    <col min="4" max="4" width="19.28515625" style="2" customWidth="1"/>
    <col min="5" max="5" width="20.5703125" style="2" customWidth="1"/>
    <col min="6" max="6" width="22.42578125" style="2" customWidth="1"/>
    <col min="7" max="7" width="20.28515625" style="2" customWidth="1"/>
    <col min="8" max="8" width="22.42578125" style="2" customWidth="1"/>
    <col min="9" max="9" width="16" style="2" customWidth="1"/>
    <col min="10" max="10" width="21.42578125" style="2" customWidth="1"/>
    <col min="11" max="11" width="22.42578125" style="2" customWidth="1"/>
    <col min="12" max="12" width="20.5703125" style="2" customWidth="1"/>
    <col min="13" max="13" width="22.42578125" style="2" customWidth="1"/>
    <col min="14" max="14" width="21.140625" style="2" customWidth="1"/>
    <col min="15" max="15" width="22.42578125" style="2" customWidth="1"/>
    <col min="16" max="16" width="15.85546875" style="2" customWidth="1"/>
    <col min="17" max="17" width="20.5703125" style="2" customWidth="1"/>
    <col min="18" max="18" width="22.42578125" style="2" customWidth="1"/>
    <col min="19" max="27" width="11.5703125" style="2" customWidth="1"/>
    <col min="28" max="36" width="11.28515625" style="2" customWidth="1"/>
    <col min="37" max="37" width="15.28515625" style="2" customWidth="1"/>
    <col min="38" max="38" width="20.5703125" style="2" customWidth="1"/>
    <col min="39" max="39" width="15.28515625" style="2" customWidth="1"/>
    <col min="40" max="40" width="20.7109375" style="2" customWidth="1"/>
    <col min="41" max="41" width="14.85546875" style="1" customWidth="1"/>
    <col min="42" max="43" width="15.85546875" style="1" customWidth="1"/>
    <col min="44" max="44" width="20.5703125" style="2" customWidth="1"/>
    <col min="45" max="45" width="14.7109375" style="2" customWidth="1"/>
    <col min="46" max="46" width="21.140625" style="2" customWidth="1"/>
    <col min="47" max="47" width="15.28515625" style="2" customWidth="1"/>
    <col min="48" max="48" width="20.140625" style="2" customWidth="1"/>
    <col min="49" max="49" width="20.85546875" style="2" customWidth="1"/>
    <col min="50" max="50" width="16.85546875" style="2" customWidth="1"/>
    <col min="51" max="51" width="22.42578125" style="2" customWidth="1"/>
    <col min="52" max="52" width="15.28515625" style="2" customWidth="1"/>
    <col min="53" max="53" width="20.140625" style="2" customWidth="1"/>
    <col min="54" max="64" width="24.5703125" style="2" customWidth="1"/>
    <col min="65" max="65" width="10.28515625" style="3" customWidth="1"/>
    <col min="66" max="66" width="9.5703125" style="3" customWidth="1"/>
    <col min="67" max="68" width="11.7109375" style="3" customWidth="1"/>
    <col min="69" max="69" width="10" style="3" customWidth="1"/>
    <col min="70" max="70" width="10.5703125" style="3" customWidth="1"/>
    <col min="71" max="71" width="19.85546875" style="3" customWidth="1"/>
    <col min="72" max="72" width="11.5703125" style="3" customWidth="1"/>
    <col min="73" max="73" width="12.42578125" style="3" customWidth="1"/>
    <col min="74" max="74" width="18" style="3" customWidth="1"/>
    <col min="75" max="75" width="20.140625" style="3" customWidth="1"/>
    <col min="76" max="76" width="16.5703125" style="3" customWidth="1"/>
    <col min="77" max="78" width="12.140625" style="3" customWidth="1"/>
    <col min="79" max="79" width="26.140625" style="3" customWidth="1"/>
    <col min="80" max="80" width="11.140625" style="3" customWidth="1"/>
    <col min="81" max="81" width="9.85546875" style="3" customWidth="1"/>
    <col min="82" max="83" width="12.140625" style="3" customWidth="1"/>
    <col min="84" max="84" width="20.85546875" style="3" customWidth="1"/>
    <col min="85" max="85" width="26.7109375" style="3" customWidth="1"/>
    <col min="86" max="86" width="18.42578125" style="3" customWidth="1"/>
    <col min="87" max="87" width="37.28515625" style="3" customWidth="1"/>
    <col min="88" max="88" width="26.7109375" style="3" customWidth="1"/>
    <col min="89" max="90" width="12.5703125" style="3" customWidth="1"/>
    <col min="91" max="91" width="29.140625" style="3" customWidth="1"/>
    <col min="92" max="92" width="19" style="3" customWidth="1"/>
    <col min="93" max="93" width="41" style="3" customWidth="1"/>
    <col min="94" max="94" width="11.28515625" style="3" customWidth="1"/>
    <col min="95" max="95" width="9.85546875" style="3" customWidth="1"/>
    <col min="96" max="97" width="13.140625" style="3" customWidth="1"/>
    <col min="98" max="98" width="25.85546875" style="3" customWidth="1"/>
    <col min="99" max="99" width="18.85546875" style="3" customWidth="1"/>
    <col min="100" max="100" width="37.5703125" style="3" customWidth="1"/>
    <col min="101" max="101" width="25" style="3" customWidth="1"/>
    <col min="102" max="102" width="22.7109375" style="3" customWidth="1"/>
    <col min="103" max="120" width="20.85546875" style="3" customWidth="1"/>
    <col min="121" max="123" width="23.28515625" style="3" customWidth="1"/>
    <col min="124" max="132" width="20.85546875" style="3" customWidth="1"/>
    <col min="133" max="138" width="23.28515625" style="3" customWidth="1"/>
    <col min="139" max="139" width="69.85546875" style="3" customWidth="1"/>
    <col min="140" max="140" width="23.28515625" style="3" customWidth="1"/>
    <col min="141" max="141" width="19.42578125" style="3" customWidth="1"/>
    <col min="142" max="142" width="23.28515625" style="3" customWidth="1"/>
    <col min="143" max="143" width="35.28515625" style="3" customWidth="1"/>
    <col min="144" max="146" width="23.28515625" style="3" customWidth="1"/>
    <col min="147" max="147" width="20.28515625" style="3" customWidth="1"/>
    <col min="148" max="149" width="23.28515625" style="3" customWidth="1"/>
    <col min="150" max="150" width="17" style="3" customWidth="1"/>
    <col min="151" max="151" width="20.140625" style="3" customWidth="1"/>
    <col min="152" max="157" width="23.28515625" style="3" customWidth="1"/>
    <col min="158" max="158" width="16.140625" style="1" customWidth="1"/>
    <col min="159" max="159" width="20" style="1" customWidth="1"/>
    <col min="160" max="165" width="10.42578125" style="1"/>
    <col min="166" max="167" width="10.42578125" style="42"/>
    <col min="168" max="16384" width="10.42578125" style="1"/>
  </cols>
  <sheetData>
    <row r="1" spans="1:167" ht="18" customHeight="1" x14ac:dyDescent="0.25">
      <c r="V1" s="66" t="s">
        <v>130</v>
      </c>
      <c r="W1" s="66"/>
      <c r="X1" s="66"/>
      <c r="Y1" s="66"/>
      <c r="Z1" s="66"/>
      <c r="AA1" s="66"/>
    </row>
    <row r="2" spans="1:167" ht="54.6" customHeight="1" x14ac:dyDescent="0.25">
      <c r="V2" s="67" t="s">
        <v>131</v>
      </c>
      <c r="W2" s="67"/>
      <c r="X2" s="67"/>
      <c r="Y2" s="67"/>
      <c r="Z2" s="67"/>
      <c r="AA2" s="67"/>
    </row>
    <row r="3" spans="1:167" ht="18" customHeight="1" x14ac:dyDescent="0.25">
      <c r="V3" s="66" t="s">
        <v>135</v>
      </c>
      <c r="W3" s="66"/>
      <c r="X3" s="66"/>
      <c r="Y3" s="66"/>
      <c r="Z3" s="66"/>
      <c r="AA3" s="66"/>
    </row>
    <row r="4" spans="1:167" ht="18" customHeight="1" x14ac:dyDescent="0.3">
      <c r="V4" s="68"/>
      <c r="W4" s="68"/>
      <c r="X4" s="68"/>
      <c r="Y4" s="68"/>
      <c r="Z4" s="68"/>
      <c r="AA4" s="68"/>
    </row>
    <row r="5" spans="1:167" ht="214.5" hidden="1" customHeight="1" x14ac:dyDescent="0.3">
      <c r="D5" s="72" t="s">
        <v>79</v>
      </c>
      <c r="E5" s="72"/>
      <c r="F5" s="72"/>
      <c r="G5" s="72"/>
      <c r="H5" s="72"/>
      <c r="I5" s="72"/>
      <c r="J5" s="72"/>
      <c r="K5" s="72"/>
      <c r="L5" s="72"/>
      <c r="M5" s="72"/>
      <c r="N5" s="72"/>
      <c r="O5" s="72"/>
      <c r="P5" s="72"/>
      <c r="Q5" s="72"/>
      <c r="R5" s="72"/>
      <c r="S5" s="72"/>
      <c r="T5" s="72"/>
      <c r="U5" s="72"/>
      <c r="V5" s="72"/>
      <c r="W5" s="4"/>
      <c r="X5" s="4"/>
      <c r="Y5" s="4"/>
      <c r="Z5" s="4"/>
      <c r="AA5" s="4"/>
      <c r="AB5" s="4"/>
      <c r="AC5" s="4"/>
      <c r="AD5" s="4"/>
      <c r="AE5" s="4"/>
      <c r="AF5" s="4"/>
      <c r="AG5" s="4"/>
      <c r="AH5" s="4"/>
      <c r="AI5" s="4"/>
      <c r="AJ5" s="4"/>
      <c r="AK5" s="4"/>
      <c r="AL5" s="4"/>
      <c r="AM5" s="4"/>
      <c r="AN5" s="4"/>
      <c r="AR5" s="1"/>
      <c r="AS5" s="1"/>
      <c r="AT5" s="1"/>
      <c r="AU5" s="1"/>
      <c r="AV5" s="4"/>
      <c r="AW5" s="1"/>
      <c r="AX5" s="1"/>
      <c r="AY5" s="1"/>
      <c r="AZ5" s="1"/>
      <c r="BA5" s="4"/>
      <c r="BB5" s="4"/>
      <c r="BC5" s="4"/>
      <c r="BD5" s="4"/>
      <c r="BE5" s="4"/>
      <c r="BF5" s="4"/>
      <c r="BG5" s="4"/>
      <c r="BH5" s="4"/>
      <c r="BI5" s="4"/>
      <c r="BJ5" s="4"/>
      <c r="BK5" s="1"/>
      <c r="BL5" s="1"/>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J5" s="5"/>
      <c r="EK5" s="5"/>
      <c r="EL5" s="5"/>
      <c r="EM5" s="5"/>
      <c r="EN5" s="5"/>
      <c r="EO5" s="5"/>
      <c r="EP5" s="5"/>
      <c r="EQ5" s="5"/>
      <c r="ER5" s="5"/>
      <c r="ES5" s="5"/>
      <c r="ET5" s="5"/>
      <c r="EU5" s="5"/>
      <c r="EV5" s="5"/>
      <c r="EW5" s="5"/>
      <c r="EX5" s="5"/>
      <c r="EY5" s="5"/>
      <c r="EZ5" s="5"/>
      <c r="FA5" s="5"/>
    </row>
    <row r="6" spans="1:167" ht="114.75" customHeight="1" x14ac:dyDescent="0.25">
      <c r="C6" s="69" t="s">
        <v>132</v>
      </c>
      <c r="D6" s="69"/>
      <c r="E6" s="69"/>
      <c r="F6" s="69"/>
      <c r="G6" s="69"/>
      <c r="H6" s="69"/>
      <c r="I6" s="69"/>
      <c r="J6" s="69"/>
      <c r="K6" s="69"/>
      <c r="L6" s="69"/>
      <c r="M6" s="69"/>
      <c r="N6" s="69"/>
      <c r="O6" s="69"/>
      <c r="P6" s="69"/>
      <c r="Q6" s="69"/>
      <c r="R6" s="69"/>
      <c r="S6" s="69"/>
      <c r="T6" s="69"/>
      <c r="U6" s="69"/>
      <c r="V6" s="69"/>
      <c r="W6" s="69"/>
      <c r="X6" s="69"/>
      <c r="Y6" s="4"/>
      <c r="Z6" s="4"/>
      <c r="AA6" s="4"/>
      <c r="AB6" s="4"/>
      <c r="AC6" s="4"/>
      <c r="AD6" s="4"/>
      <c r="AE6" s="4"/>
      <c r="AF6" s="4"/>
      <c r="AG6" s="4"/>
      <c r="AH6" s="4"/>
      <c r="AI6" s="4"/>
      <c r="AJ6" s="4"/>
      <c r="AK6" s="4"/>
      <c r="AL6" s="4"/>
      <c r="AM6" s="4"/>
      <c r="AN6" s="4"/>
      <c r="AR6" s="1"/>
      <c r="AS6" s="1"/>
      <c r="AT6" s="1"/>
      <c r="AU6" s="1"/>
      <c r="AV6" s="4"/>
      <c r="AW6" s="1"/>
      <c r="AX6" s="1"/>
      <c r="AY6" s="1"/>
      <c r="AZ6" s="1"/>
      <c r="BA6" s="4"/>
      <c r="BB6" s="4"/>
      <c r="BC6" s="4"/>
      <c r="BD6" s="4"/>
      <c r="BE6" s="4"/>
      <c r="BF6" s="4"/>
      <c r="BG6" s="4"/>
      <c r="BH6" s="4"/>
      <c r="BI6" s="4"/>
      <c r="BJ6" s="4"/>
      <c r="BK6" s="1"/>
      <c r="BL6" s="1"/>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J6" s="5"/>
      <c r="EK6" s="5"/>
      <c r="EL6" s="5"/>
      <c r="EM6" s="5"/>
      <c r="EN6" s="5"/>
      <c r="EO6" s="5"/>
      <c r="EP6" s="5"/>
      <c r="EQ6" s="5"/>
      <c r="ER6" s="5"/>
      <c r="ES6" s="5"/>
      <c r="ET6" s="5"/>
      <c r="EU6" s="5"/>
      <c r="EV6" s="5"/>
      <c r="EW6" s="5"/>
      <c r="EX6" s="5"/>
      <c r="EY6" s="5"/>
      <c r="EZ6" s="5"/>
      <c r="FA6" s="5"/>
    </row>
    <row r="7" spans="1:167" ht="16.5" customHeight="1" x14ac:dyDescent="0.3">
      <c r="D7" s="6"/>
      <c r="E7" s="6"/>
      <c r="F7" s="6"/>
      <c r="G7" s="6"/>
      <c r="H7" s="6"/>
      <c r="I7" s="7"/>
      <c r="K7" s="7"/>
      <c r="L7" s="6"/>
      <c r="M7" s="6"/>
      <c r="N7" s="6"/>
      <c r="O7" s="6"/>
      <c r="P7" s="7"/>
      <c r="R7" s="7"/>
      <c r="AA7" s="7"/>
      <c r="AB7" s="6"/>
      <c r="AC7" s="6"/>
      <c r="AD7" s="6"/>
      <c r="AE7" s="6"/>
      <c r="AF7" s="6"/>
      <c r="AG7" s="6"/>
      <c r="AH7" s="6"/>
      <c r="AI7" s="6"/>
      <c r="AJ7" s="6"/>
      <c r="AK7" s="6"/>
      <c r="AL7" s="6"/>
      <c r="AM7" s="7"/>
      <c r="AR7" s="6"/>
      <c r="AS7" s="6"/>
      <c r="AT7" s="6"/>
      <c r="AU7" s="7"/>
      <c r="AW7" s="6"/>
      <c r="AX7" s="6"/>
      <c r="AY7" s="6"/>
      <c r="AZ7" s="7"/>
      <c r="BK7" s="6"/>
      <c r="BL7" s="7"/>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J7" s="5"/>
      <c r="EK7" s="5"/>
      <c r="EL7" s="5"/>
      <c r="EM7" s="5"/>
      <c r="EN7" s="5"/>
      <c r="EO7" s="5"/>
      <c r="EP7" s="5"/>
      <c r="EQ7" s="5"/>
      <c r="ER7" s="5"/>
      <c r="ES7" s="5"/>
      <c r="ET7" s="5"/>
      <c r="EU7" s="5"/>
      <c r="EV7" s="5"/>
      <c r="EW7" s="5"/>
      <c r="EX7" s="5"/>
      <c r="EY7" s="5"/>
      <c r="EZ7" s="5"/>
      <c r="FA7" s="5"/>
    </row>
    <row r="8" spans="1:167" ht="66.75" customHeight="1" x14ac:dyDescent="0.25">
      <c r="A8" s="75" t="s">
        <v>11</v>
      </c>
      <c r="B8" s="75" t="s">
        <v>80</v>
      </c>
      <c r="C8" s="75" t="s">
        <v>46</v>
      </c>
      <c r="D8" s="75" t="s">
        <v>57</v>
      </c>
      <c r="E8" s="71" t="s">
        <v>7</v>
      </c>
      <c r="F8" s="71"/>
      <c r="G8" s="71"/>
      <c r="H8" s="71"/>
      <c r="I8" s="71"/>
      <c r="J8" s="71"/>
      <c r="K8" s="71"/>
      <c r="L8" s="71"/>
      <c r="M8" s="71"/>
      <c r="N8" s="71"/>
      <c r="O8" s="71"/>
      <c r="P8" s="71"/>
      <c r="Q8" s="71"/>
      <c r="R8" s="71"/>
      <c r="S8" s="71"/>
      <c r="T8" s="71"/>
      <c r="U8" s="71"/>
      <c r="V8" s="71"/>
      <c r="W8" s="71"/>
      <c r="X8" s="71"/>
      <c r="Y8" s="71"/>
      <c r="Z8" s="71"/>
      <c r="AA8" s="71"/>
      <c r="AB8" s="76" t="s">
        <v>7</v>
      </c>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1" t="s">
        <v>7</v>
      </c>
      <c r="BC8" s="71"/>
      <c r="BD8" s="71"/>
      <c r="BE8" s="71"/>
      <c r="BF8" s="71"/>
      <c r="BG8" s="71"/>
      <c r="BH8" s="71"/>
      <c r="BI8" s="71"/>
      <c r="BJ8" s="71"/>
      <c r="BK8" s="71"/>
      <c r="BL8" s="71"/>
      <c r="BM8" s="65" t="s">
        <v>7</v>
      </c>
      <c r="BN8" s="65"/>
      <c r="BO8" s="65"/>
      <c r="BP8" s="65"/>
      <c r="BQ8" s="65"/>
      <c r="BR8" s="65"/>
      <c r="BS8" s="65"/>
      <c r="BT8" s="65"/>
      <c r="BU8" s="65"/>
      <c r="BV8" s="65"/>
      <c r="BW8" s="65"/>
      <c r="BX8" s="65"/>
      <c r="BY8" s="65"/>
      <c r="BZ8" s="65"/>
      <c r="CA8" s="65"/>
      <c r="CB8" s="65"/>
      <c r="CC8" s="65"/>
      <c r="CD8" s="65"/>
      <c r="CE8" s="65"/>
      <c r="CF8" s="65"/>
      <c r="CG8" s="65"/>
      <c r="CH8" s="65"/>
      <c r="CI8" s="65"/>
      <c r="CJ8" s="65"/>
      <c r="CK8" s="65" t="s">
        <v>7</v>
      </c>
      <c r="CL8" s="65"/>
      <c r="CM8" s="65"/>
      <c r="CN8" s="65"/>
      <c r="CO8" s="65"/>
      <c r="CP8" s="65"/>
      <c r="CQ8" s="65"/>
      <c r="CR8" s="65"/>
      <c r="CS8" s="65"/>
      <c r="CT8" s="65"/>
      <c r="CU8" s="65"/>
      <c r="CV8" s="65"/>
      <c r="CW8" s="65"/>
      <c r="CX8" s="65"/>
      <c r="CY8" s="65" t="s">
        <v>42</v>
      </c>
      <c r="CZ8" s="65"/>
      <c r="DA8" s="65"/>
      <c r="DB8" s="65"/>
      <c r="DC8" s="65"/>
      <c r="DD8" s="65"/>
      <c r="DE8" s="65"/>
      <c r="DF8" s="65"/>
      <c r="DG8" s="65"/>
      <c r="DH8" s="65"/>
      <c r="DI8" s="65"/>
      <c r="DJ8" s="65"/>
      <c r="DK8" s="65"/>
      <c r="DL8" s="65"/>
      <c r="DM8" s="65"/>
      <c r="DN8" s="65"/>
      <c r="DO8" s="65"/>
      <c r="DP8" s="65"/>
      <c r="DQ8" s="65" t="s">
        <v>44</v>
      </c>
      <c r="DR8" s="65"/>
      <c r="DS8" s="65"/>
      <c r="DT8" s="65"/>
      <c r="DU8" s="65"/>
      <c r="DV8" s="65"/>
      <c r="DW8" s="65"/>
      <c r="DX8" s="65"/>
      <c r="DY8" s="65"/>
      <c r="DZ8" s="65"/>
      <c r="EA8" s="65"/>
      <c r="EB8" s="65"/>
      <c r="EC8" s="65"/>
      <c r="ED8" s="65"/>
      <c r="EE8" s="65"/>
      <c r="EF8" s="65"/>
      <c r="EG8" s="65"/>
      <c r="EH8" s="65"/>
      <c r="EI8" s="65" t="s">
        <v>45</v>
      </c>
      <c r="EJ8" s="77" t="s">
        <v>133</v>
      </c>
      <c r="EK8" s="78"/>
      <c r="EL8" s="78"/>
      <c r="EM8" s="78"/>
      <c r="EN8" s="78"/>
      <c r="EO8" s="79"/>
      <c r="EP8" s="77" t="s">
        <v>129</v>
      </c>
      <c r="EQ8" s="78"/>
      <c r="ER8" s="78"/>
      <c r="ES8" s="78"/>
      <c r="ET8" s="78"/>
      <c r="EU8" s="78"/>
      <c r="EV8" s="78"/>
      <c r="EW8" s="79"/>
      <c r="EX8" s="50"/>
      <c r="EY8" s="50"/>
      <c r="EZ8" s="50"/>
      <c r="FA8" s="50"/>
    </row>
    <row r="9" spans="1:167" s="9" customFormat="1" ht="48.75" customHeight="1" x14ac:dyDescent="0.25">
      <c r="A9" s="75"/>
      <c r="B9" s="75"/>
      <c r="C9" s="75"/>
      <c r="D9" s="75"/>
      <c r="E9" s="70" t="s">
        <v>12</v>
      </c>
      <c r="F9" s="70"/>
      <c r="G9" s="70"/>
      <c r="H9" s="70"/>
      <c r="I9" s="70"/>
      <c r="J9" s="70"/>
      <c r="K9" s="70"/>
      <c r="L9" s="70"/>
      <c r="M9" s="70"/>
      <c r="N9" s="70"/>
      <c r="O9" s="70"/>
      <c r="P9" s="70"/>
      <c r="Q9" s="70"/>
      <c r="R9" s="70"/>
      <c r="S9" s="70"/>
      <c r="T9" s="70"/>
      <c r="U9" s="70"/>
      <c r="V9" s="70"/>
      <c r="W9" s="70"/>
      <c r="X9" s="70"/>
      <c r="Y9" s="70"/>
      <c r="Z9" s="70"/>
      <c r="AA9" s="70"/>
      <c r="AB9" s="70" t="s">
        <v>12</v>
      </c>
      <c r="AC9" s="70"/>
      <c r="AD9" s="70"/>
      <c r="AE9" s="70"/>
      <c r="AF9" s="70"/>
      <c r="AG9" s="70"/>
      <c r="AH9" s="70"/>
      <c r="AI9" s="70"/>
      <c r="AJ9" s="70"/>
      <c r="AK9" s="70"/>
      <c r="AL9" s="70"/>
      <c r="AM9" s="70"/>
      <c r="AN9" s="70"/>
      <c r="AO9" s="70" t="s">
        <v>34</v>
      </c>
      <c r="AP9" s="70"/>
      <c r="AQ9" s="70"/>
      <c r="AR9" s="71" t="s">
        <v>36</v>
      </c>
      <c r="AS9" s="71"/>
      <c r="AT9" s="71"/>
      <c r="AU9" s="71"/>
      <c r="AV9" s="71"/>
      <c r="AW9" s="71"/>
      <c r="AX9" s="71"/>
      <c r="AY9" s="71"/>
      <c r="AZ9" s="71"/>
      <c r="BA9" s="71"/>
      <c r="BB9" s="71" t="s">
        <v>36</v>
      </c>
      <c r="BC9" s="71"/>
      <c r="BD9" s="71"/>
      <c r="BE9" s="71"/>
      <c r="BF9" s="71"/>
      <c r="BG9" s="71"/>
      <c r="BH9" s="71"/>
      <c r="BI9" s="71"/>
      <c r="BJ9" s="71"/>
      <c r="BK9" s="71"/>
      <c r="BL9" s="71"/>
      <c r="BM9" s="65" t="s">
        <v>60</v>
      </c>
      <c r="BN9" s="65"/>
      <c r="BO9" s="65"/>
      <c r="BP9" s="65"/>
      <c r="BQ9" s="65"/>
      <c r="BR9" s="65"/>
      <c r="BS9" s="65"/>
      <c r="BT9" s="65"/>
      <c r="BU9" s="65"/>
      <c r="BV9" s="65"/>
      <c r="BW9" s="65"/>
      <c r="BX9" s="65"/>
      <c r="BY9" s="65"/>
      <c r="BZ9" s="65"/>
      <c r="CA9" s="65"/>
      <c r="CB9" s="65" t="s">
        <v>61</v>
      </c>
      <c r="CC9" s="65"/>
      <c r="CD9" s="65"/>
      <c r="CE9" s="65"/>
      <c r="CF9" s="65"/>
      <c r="CG9" s="65"/>
      <c r="CH9" s="65"/>
      <c r="CI9" s="65"/>
      <c r="CJ9" s="65"/>
      <c r="CK9" s="65" t="s">
        <v>62</v>
      </c>
      <c r="CL9" s="65"/>
      <c r="CM9" s="65"/>
      <c r="CN9" s="65"/>
      <c r="CO9" s="65"/>
      <c r="CP9" s="65" t="s">
        <v>63</v>
      </c>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80"/>
      <c r="EK9" s="81"/>
      <c r="EL9" s="81"/>
      <c r="EM9" s="81"/>
      <c r="EN9" s="81"/>
      <c r="EO9" s="82"/>
      <c r="EP9" s="80"/>
      <c r="EQ9" s="81"/>
      <c r="ER9" s="81"/>
      <c r="ES9" s="81"/>
      <c r="ET9" s="81"/>
      <c r="EU9" s="81"/>
      <c r="EV9" s="81"/>
      <c r="EW9" s="82"/>
      <c r="EX9" s="50"/>
      <c r="EY9" s="50"/>
      <c r="EZ9" s="50"/>
      <c r="FA9" s="50"/>
      <c r="FJ9" s="43"/>
      <c r="FK9" s="43"/>
    </row>
    <row r="10" spans="1:167" s="10" customFormat="1" ht="39.75" customHeight="1" x14ac:dyDescent="0.25">
      <c r="A10" s="75"/>
      <c r="B10" s="75"/>
      <c r="C10" s="75"/>
      <c r="D10" s="75"/>
      <c r="E10" s="70" t="s">
        <v>58</v>
      </c>
      <c r="F10" s="70"/>
      <c r="G10" s="70"/>
      <c r="H10" s="70"/>
      <c r="I10" s="70"/>
      <c r="J10" s="70"/>
      <c r="K10" s="70"/>
      <c r="L10" s="70" t="s">
        <v>59</v>
      </c>
      <c r="M10" s="70"/>
      <c r="N10" s="70"/>
      <c r="O10" s="70"/>
      <c r="P10" s="70"/>
      <c r="Q10" s="70"/>
      <c r="R10" s="70"/>
      <c r="S10" s="70" t="s">
        <v>9</v>
      </c>
      <c r="T10" s="70"/>
      <c r="U10" s="70"/>
      <c r="V10" s="70"/>
      <c r="W10" s="70"/>
      <c r="X10" s="70"/>
      <c r="Y10" s="70"/>
      <c r="Z10" s="70"/>
      <c r="AA10" s="70"/>
      <c r="AB10" s="70" t="s">
        <v>9</v>
      </c>
      <c r="AC10" s="70"/>
      <c r="AD10" s="70"/>
      <c r="AE10" s="70"/>
      <c r="AF10" s="70"/>
      <c r="AG10" s="70"/>
      <c r="AH10" s="70"/>
      <c r="AI10" s="70"/>
      <c r="AJ10" s="70"/>
      <c r="AK10" s="70" t="s">
        <v>9</v>
      </c>
      <c r="AL10" s="70"/>
      <c r="AM10" s="70"/>
      <c r="AN10" s="70"/>
      <c r="AO10" s="70"/>
      <c r="AP10" s="70"/>
      <c r="AQ10" s="70"/>
      <c r="AR10" s="70" t="s">
        <v>58</v>
      </c>
      <c r="AS10" s="70"/>
      <c r="AT10" s="70"/>
      <c r="AU10" s="70"/>
      <c r="AV10" s="70"/>
      <c r="AW10" s="70" t="s">
        <v>59</v>
      </c>
      <c r="AX10" s="70"/>
      <c r="AY10" s="70"/>
      <c r="AZ10" s="70"/>
      <c r="BA10" s="70"/>
      <c r="BB10" s="70" t="s">
        <v>9</v>
      </c>
      <c r="BC10" s="70"/>
      <c r="BD10" s="70"/>
      <c r="BE10" s="70"/>
      <c r="BF10" s="70"/>
      <c r="BG10" s="70"/>
      <c r="BH10" s="70"/>
      <c r="BI10" s="70"/>
      <c r="BJ10" s="70"/>
      <c r="BK10" s="70"/>
      <c r="BL10" s="70"/>
      <c r="BM10" s="65" t="s">
        <v>20</v>
      </c>
      <c r="BN10" s="65"/>
      <c r="BO10" s="65"/>
      <c r="BP10" s="65"/>
      <c r="BQ10" s="65"/>
      <c r="BR10" s="65"/>
      <c r="BS10" s="65"/>
      <c r="BT10" s="65"/>
      <c r="BU10" s="65"/>
      <c r="BV10" s="65"/>
      <c r="BW10" s="65"/>
      <c r="BX10" s="65"/>
      <c r="BY10" s="65"/>
      <c r="BZ10" s="65"/>
      <c r="CA10" s="65"/>
      <c r="CB10" s="65" t="s">
        <v>20</v>
      </c>
      <c r="CC10" s="65"/>
      <c r="CD10" s="65"/>
      <c r="CE10" s="65"/>
      <c r="CF10" s="65"/>
      <c r="CG10" s="65"/>
      <c r="CH10" s="65"/>
      <c r="CI10" s="65"/>
      <c r="CJ10" s="65"/>
      <c r="CK10" s="65" t="s">
        <v>20</v>
      </c>
      <c r="CL10" s="65"/>
      <c r="CM10" s="65"/>
      <c r="CN10" s="65"/>
      <c r="CO10" s="65"/>
      <c r="CP10" s="65" t="s">
        <v>20</v>
      </c>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83" t="s">
        <v>78</v>
      </c>
      <c r="EK10" s="86"/>
      <c r="EL10" s="87"/>
      <c r="EM10" s="87"/>
      <c r="EN10" s="87"/>
      <c r="EO10" s="88"/>
      <c r="EP10" s="83" t="s">
        <v>78</v>
      </c>
      <c r="EQ10" s="86"/>
      <c r="ER10" s="87"/>
      <c r="ES10" s="87"/>
      <c r="ET10" s="87"/>
      <c r="EU10" s="87"/>
      <c r="EV10" s="87"/>
      <c r="EW10" s="88"/>
      <c r="EX10" s="50"/>
      <c r="EY10" s="50"/>
      <c r="EZ10" s="50"/>
      <c r="FA10" s="50"/>
      <c r="FJ10" s="44"/>
      <c r="FK10" s="44"/>
    </row>
    <row r="11" spans="1:167" s="9" customFormat="1" ht="18.75" customHeight="1" x14ac:dyDescent="0.25">
      <c r="A11" s="75"/>
      <c r="B11" s="75"/>
      <c r="C11" s="75"/>
      <c r="D11" s="75"/>
      <c r="E11" s="70" t="s">
        <v>13</v>
      </c>
      <c r="F11" s="70" t="s">
        <v>14</v>
      </c>
      <c r="G11" s="70" t="s">
        <v>15</v>
      </c>
      <c r="H11" s="70" t="s">
        <v>16</v>
      </c>
      <c r="I11" s="70" t="s">
        <v>8</v>
      </c>
      <c r="J11" s="70" t="s">
        <v>17</v>
      </c>
      <c r="K11" s="70" t="s">
        <v>18</v>
      </c>
      <c r="L11" s="70" t="s">
        <v>13</v>
      </c>
      <c r="M11" s="70" t="s">
        <v>14</v>
      </c>
      <c r="N11" s="70" t="s">
        <v>15</v>
      </c>
      <c r="O11" s="70" t="s">
        <v>16</v>
      </c>
      <c r="P11" s="70" t="s">
        <v>8</v>
      </c>
      <c r="Q11" s="70" t="s">
        <v>17</v>
      </c>
      <c r="R11" s="70" t="s">
        <v>18</v>
      </c>
      <c r="S11" s="70" t="s">
        <v>19</v>
      </c>
      <c r="T11" s="70"/>
      <c r="U11" s="70"/>
      <c r="V11" s="70"/>
      <c r="W11" s="70"/>
      <c r="X11" s="70"/>
      <c r="Y11" s="70"/>
      <c r="Z11" s="70"/>
      <c r="AA11" s="70"/>
      <c r="AB11" s="70" t="s">
        <v>81</v>
      </c>
      <c r="AC11" s="70"/>
      <c r="AD11" s="70"/>
      <c r="AE11" s="70"/>
      <c r="AF11" s="70"/>
      <c r="AG11" s="70"/>
      <c r="AH11" s="70"/>
      <c r="AI11" s="70"/>
      <c r="AJ11" s="70"/>
      <c r="AK11" s="70" t="s">
        <v>10</v>
      </c>
      <c r="AL11" s="70" t="s">
        <v>16</v>
      </c>
      <c r="AM11" s="70" t="s">
        <v>8</v>
      </c>
      <c r="AN11" s="70" t="s">
        <v>18</v>
      </c>
      <c r="AO11" s="70"/>
      <c r="AP11" s="70"/>
      <c r="AQ11" s="70"/>
      <c r="AR11" s="70" t="s">
        <v>13</v>
      </c>
      <c r="AS11" s="70" t="s">
        <v>10</v>
      </c>
      <c r="AT11" s="70" t="s">
        <v>15</v>
      </c>
      <c r="AU11" s="70" t="s">
        <v>8</v>
      </c>
      <c r="AV11" s="70" t="s">
        <v>17</v>
      </c>
      <c r="AW11" s="70" t="s">
        <v>13</v>
      </c>
      <c r="AX11" s="70" t="s">
        <v>10</v>
      </c>
      <c r="AY11" s="70" t="s">
        <v>15</v>
      </c>
      <c r="AZ11" s="70" t="s">
        <v>8</v>
      </c>
      <c r="BA11" s="70" t="s">
        <v>17</v>
      </c>
      <c r="BB11" s="70" t="s">
        <v>19</v>
      </c>
      <c r="BC11" s="70"/>
      <c r="BD11" s="70"/>
      <c r="BE11" s="70"/>
      <c r="BF11" s="70"/>
      <c r="BG11" s="70"/>
      <c r="BH11" s="70"/>
      <c r="BI11" s="70"/>
      <c r="BJ11" s="70"/>
      <c r="BK11" s="70" t="s">
        <v>10</v>
      </c>
      <c r="BL11" s="70" t="s">
        <v>8</v>
      </c>
      <c r="BM11" s="65" t="s">
        <v>22</v>
      </c>
      <c r="BN11" s="65"/>
      <c r="BO11" s="65"/>
      <c r="BP11" s="65"/>
      <c r="BQ11" s="65"/>
      <c r="BR11" s="65"/>
      <c r="BS11" s="65" t="s">
        <v>23</v>
      </c>
      <c r="BT11" s="65"/>
      <c r="BU11" s="65"/>
      <c r="BV11" s="65"/>
      <c r="BW11" s="65"/>
      <c r="BX11" s="65"/>
      <c r="BY11" s="65" t="s">
        <v>39</v>
      </c>
      <c r="BZ11" s="65"/>
      <c r="CA11" s="65" t="s">
        <v>38</v>
      </c>
      <c r="CB11" s="65" t="s">
        <v>22</v>
      </c>
      <c r="CC11" s="65"/>
      <c r="CD11" s="65"/>
      <c r="CE11" s="65"/>
      <c r="CF11" s="65" t="s">
        <v>23</v>
      </c>
      <c r="CG11" s="65"/>
      <c r="CH11" s="65"/>
      <c r="CI11" s="65"/>
      <c r="CJ11" s="65" t="s">
        <v>38</v>
      </c>
      <c r="CK11" s="65" t="s">
        <v>22</v>
      </c>
      <c r="CL11" s="65"/>
      <c r="CM11" s="65" t="s">
        <v>23</v>
      </c>
      <c r="CN11" s="65"/>
      <c r="CO11" s="65"/>
      <c r="CP11" s="65" t="s">
        <v>22</v>
      </c>
      <c r="CQ11" s="65"/>
      <c r="CR11" s="65"/>
      <c r="CS11" s="65"/>
      <c r="CT11" s="65" t="s">
        <v>23</v>
      </c>
      <c r="CU11" s="65"/>
      <c r="CV11" s="65"/>
      <c r="CW11" s="65" t="s">
        <v>39</v>
      </c>
      <c r="CX11" s="65" t="s">
        <v>38</v>
      </c>
      <c r="CY11" s="65" t="s">
        <v>40</v>
      </c>
      <c r="CZ11" s="65" t="s">
        <v>7</v>
      </c>
      <c r="DA11" s="65"/>
      <c r="DB11" s="65"/>
      <c r="DC11" s="65"/>
      <c r="DD11" s="65"/>
      <c r="DE11" s="65"/>
      <c r="DF11" s="65"/>
      <c r="DG11" s="65"/>
      <c r="DH11" s="65"/>
      <c r="DI11" s="65"/>
      <c r="DJ11" s="65"/>
      <c r="DK11" s="65"/>
      <c r="DL11" s="65"/>
      <c r="DM11" s="65"/>
      <c r="DN11" s="65"/>
      <c r="DO11" s="65"/>
      <c r="DP11" s="65"/>
      <c r="DQ11" s="65" t="s">
        <v>40</v>
      </c>
      <c r="DR11" s="65" t="s">
        <v>7</v>
      </c>
      <c r="DS11" s="65"/>
      <c r="DT11" s="65"/>
      <c r="DU11" s="65"/>
      <c r="DV11" s="65"/>
      <c r="DW11" s="65"/>
      <c r="DX11" s="65"/>
      <c r="DY11" s="65"/>
      <c r="DZ11" s="65"/>
      <c r="EA11" s="65"/>
      <c r="EB11" s="65"/>
      <c r="EC11" s="65"/>
      <c r="ED11" s="65"/>
      <c r="EE11" s="65"/>
      <c r="EF11" s="65"/>
      <c r="EG11" s="65"/>
      <c r="EH11" s="65"/>
      <c r="EI11" s="65"/>
      <c r="EJ11" s="84"/>
      <c r="EK11" s="83" t="s">
        <v>67</v>
      </c>
      <c r="EL11" s="86" t="s">
        <v>68</v>
      </c>
      <c r="EM11" s="88"/>
      <c r="EN11" s="83" t="s">
        <v>71</v>
      </c>
      <c r="EO11" s="37" t="s">
        <v>68</v>
      </c>
      <c r="EP11" s="84"/>
      <c r="EQ11" s="83" t="s">
        <v>67</v>
      </c>
      <c r="ER11" s="65" t="s">
        <v>7</v>
      </c>
      <c r="ES11" s="65"/>
      <c r="ET11" s="65"/>
      <c r="EU11" s="65"/>
      <c r="EV11" s="83" t="s">
        <v>71</v>
      </c>
      <c r="EW11" s="37" t="s">
        <v>68</v>
      </c>
      <c r="EX11" s="50"/>
      <c r="EY11" s="50"/>
      <c r="EZ11" s="50"/>
      <c r="FA11" s="50"/>
      <c r="FJ11" s="43"/>
      <c r="FK11" s="43"/>
    </row>
    <row r="12" spans="1:167" s="9" customFormat="1" ht="18.75" customHeight="1" x14ac:dyDescent="0.25">
      <c r="A12" s="75"/>
      <c r="B12" s="75"/>
      <c r="C12" s="75"/>
      <c r="D12" s="75"/>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65"/>
      <c r="BN12" s="65"/>
      <c r="BO12" s="65"/>
      <c r="BP12" s="65"/>
      <c r="BQ12" s="65"/>
      <c r="BR12" s="65"/>
      <c r="BS12" s="65" t="s">
        <v>3</v>
      </c>
      <c r="BT12" s="65" t="s">
        <v>4</v>
      </c>
      <c r="BU12" s="65"/>
      <c r="BV12" s="65" t="s">
        <v>6</v>
      </c>
      <c r="BW12" s="65" t="s">
        <v>5</v>
      </c>
      <c r="BX12" s="65"/>
      <c r="BY12" s="65"/>
      <c r="BZ12" s="65"/>
      <c r="CA12" s="65"/>
      <c r="CB12" s="65"/>
      <c r="CC12" s="65"/>
      <c r="CD12" s="65"/>
      <c r="CE12" s="65"/>
      <c r="CF12" s="65" t="s">
        <v>3</v>
      </c>
      <c r="CG12" s="65" t="s">
        <v>4</v>
      </c>
      <c r="CH12" s="65" t="s">
        <v>6</v>
      </c>
      <c r="CI12" s="65" t="s">
        <v>5</v>
      </c>
      <c r="CJ12" s="65"/>
      <c r="CK12" s="65"/>
      <c r="CL12" s="65"/>
      <c r="CM12" s="65" t="s">
        <v>4</v>
      </c>
      <c r="CN12" s="65" t="s">
        <v>6</v>
      </c>
      <c r="CO12" s="65" t="s">
        <v>5</v>
      </c>
      <c r="CP12" s="65"/>
      <c r="CQ12" s="65"/>
      <c r="CR12" s="65"/>
      <c r="CS12" s="65"/>
      <c r="CT12" s="65" t="s">
        <v>4</v>
      </c>
      <c r="CU12" s="65" t="s">
        <v>6</v>
      </c>
      <c r="CV12" s="65" t="s">
        <v>5</v>
      </c>
      <c r="CW12" s="65"/>
      <c r="CX12" s="65"/>
      <c r="CY12" s="65"/>
      <c r="CZ12" s="65" t="s">
        <v>41</v>
      </c>
      <c r="DA12" s="65"/>
      <c r="DB12" s="65"/>
      <c r="DC12" s="65"/>
      <c r="DD12" s="65"/>
      <c r="DE12" s="65"/>
      <c r="DF12" s="65"/>
      <c r="DG12" s="65"/>
      <c r="DH12" s="65"/>
      <c r="DI12" s="65"/>
      <c r="DJ12" s="65"/>
      <c r="DK12" s="65" t="s">
        <v>43</v>
      </c>
      <c r="DL12" s="65"/>
      <c r="DM12" s="65"/>
      <c r="DN12" s="65" t="s">
        <v>43</v>
      </c>
      <c r="DO12" s="65"/>
      <c r="DP12" s="65"/>
      <c r="DQ12" s="65"/>
      <c r="DR12" s="65" t="s">
        <v>41</v>
      </c>
      <c r="DS12" s="65"/>
      <c r="DT12" s="65"/>
      <c r="DU12" s="65"/>
      <c r="DV12" s="65"/>
      <c r="DW12" s="65"/>
      <c r="DX12" s="65"/>
      <c r="DY12" s="65"/>
      <c r="DZ12" s="65"/>
      <c r="EA12" s="65"/>
      <c r="EB12" s="65"/>
      <c r="EC12" s="65" t="s">
        <v>43</v>
      </c>
      <c r="ED12" s="65"/>
      <c r="EE12" s="65"/>
      <c r="EF12" s="65" t="s">
        <v>43</v>
      </c>
      <c r="EG12" s="65"/>
      <c r="EH12" s="65"/>
      <c r="EI12" s="65"/>
      <c r="EJ12" s="84"/>
      <c r="EK12" s="84"/>
      <c r="EL12" s="83" t="s">
        <v>69</v>
      </c>
      <c r="EM12" s="83" t="s">
        <v>70</v>
      </c>
      <c r="EN12" s="84"/>
      <c r="EO12" s="83" t="s">
        <v>72</v>
      </c>
      <c r="EP12" s="84"/>
      <c r="EQ12" s="84"/>
      <c r="ER12" s="65" t="s">
        <v>75</v>
      </c>
      <c r="ES12" s="65" t="s">
        <v>68</v>
      </c>
      <c r="ET12" s="65" t="s">
        <v>73</v>
      </c>
      <c r="EU12" s="65" t="s">
        <v>74</v>
      </c>
      <c r="EV12" s="84"/>
      <c r="EW12" s="83" t="s">
        <v>77</v>
      </c>
      <c r="EX12" s="50"/>
      <c r="EY12" s="50"/>
      <c r="EZ12" s="50"/>
      <c r="FA12" s="50"/>
      <c r="FJ12" s="43"/>
      <c r="FK12" s="43"/>
    </row>
    <row r="13" spans="1:167" s="11" customFormat="1" ht="21.75" customHeight="1" x14ac:dyDescent="0.25">
      <c r="A13" s="75"/>
      <c r="B13" s="75"/>
      <c r="C13" s="75"/>
      <c r="D13" s="75"/>
      <c r="E13" s="70"/>
      <c r="F13" s="70"/>
      <c r="G13" s="70"/>
      <c r="H13" s="70"/>
      <c r="I13" s="70"/>
      <c r="J13" s="70"/>
      <c r="K13" s="70"/>
      <c r="L13" s="70"/>
      <c r="M13" s="70"/>
      <c r="N13" s="70"/>
      <c r="O13" s="70"/>
      <c r="P13" s="70"/>
      <c r="Q13" s="70"/>
      <c r="R13" s="70"/>
      <c r="S13" s="73" t="s">
        <v>25</v>
      </c>
      <c r="T13" s="73" t="s">
        <v>26</v>
      </c>
      <c r="U13" s="73" t="s">
        <v>27</v>
      </c>
      <c r="V13" s="73" t="s">
        <v>28</v>
      </c>
      <c r="W13" s="73" t="s">
        <v>29</v>
      </c>
      <c r="X13" s="73" t="s">
        <v>30</v>
      </c>
      <c r="Y13" s="73" t="s">
        <v>31</v>
      </c>
      <c r="Z13" s="73" t="s">
        <v>32</v>
      </c>
      <c r="AA13" s="73" t="s">
        <v>33</v>
      </c>
      <c r="AB13" s="73" t="s">
        <v>25</v>
      </c>
      <c r="AC13" s="73" t="s">
        <v>26</v>
      </c>
      <c r="AD13" s="73" t="s">
        <v>27</v>
      </c>
      <c r="AE13" s="73" t="s">
        <v>28</v>
      </c>
      <c r="AF13" s="73" t="s">
        <v>29</v>
      </c>
      <c r="AG13" s="73" t="s">
        <v>30</v>
      </c>
      <c r="AH13" s="73" t="s">
        <v>31</v>
      </c>
      <c r="AI13" s="73" t="s">
        <v>32</v>
      </c>
      <c r="AJ13" s="73" t="s">
        <v>33</v>
      </c>
      <c r="AK13" s="70"/>
      <c r="AL13" s="70"/>
      <c r="AM13" s="70"/>
      <c r="AN13" s="70"/>
      <c r="AO13" s="70"/>
      <c r="AP13" s="70"/>
      <c r="AQ13" s="70"/>
      <c r="AR13" s="70"/>
      <c r="AS13" s="70"/>
      <c r="AT13" s="70"/>
      <c r="AU13" s="70"/>
      <c r="AV13" s="70"/>
      <c r="AW13" s="70"/>
      <c r="AX13" s="70"/>
      <c r="AY13" s="70"/>
      <c r="AZ13" s="70"/>
      <c r="BA13" s="70"/>
      <c r="BB13" s="73" t="s">
        <v>25</v>
      </c>
      <c r="BC13" s="73" t="s">
        <v>26</v>
      </c>
      <c r="BD13" s="73" t="s">
        <v>27</v>
      </c>
      <c r="BE13" s="73" t="s">
        <v>28</v>
      </c>
      <c r="BF13" s="73" t="s">
        <v>29</v>
      </c>
      <c r="BG13" s="73" t="s">
        <v>30</v>
      </c>
      <c r="BH13" s="73" t="s">
        <v>31</v>
      </c>
      <c r="BI13" s="73" t="s">
        <v>32</v>
      </c>
      <c r="BJ13" s="73" t="s">
        <v>33</v>
      </c>
      <c r="BK13" s="70"/>
      <c r="BL13" s="70"/>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84"/>
      <c r="EK13" s="84"/>
      <c r="EL13" s="84"/>
      <c r="EM13" s="84"/>
      <c r="EN13" s="84"/>
      <c r="EO13" s="84"/>
      <c r="EP13" s="84"/>
      <c r="EQ13" s="84"/>
      <c r="ER13" s="65"/>
      <c r="ES13" s="65"/>
      <c r="ET13" s="65"/>
      <c r="EU13" s="65"/>
      <c r="EV13" s="84"/>
      <c r="EW13" s="84"/>
      <c r="EX13" s="50"/>
      <c r="EY13" s="50"/>
      <c r="EZ13" s="50"/>
      <c r="FA13" s="50"/>
      <c r="FJ13" s="45"/>
      <c r="FK13" s="45"/>
    </row>
    <row r="14" spans="1:167" s="11" customFormat="1" ht="18.75" customHeight="1" x14ac:dyDescent="0.25">
      <c r="A14" s="75"/>
      <c r="B14" s="75"/>
      <c r="C14" s="75"/>
      <c r="D14" s="75"/>
      <c r="E14" s="70"/>
      <c r="F14" s="70"/>
      <c r="G14" s="70"/>
      <c r="H14" s="70"/>
      <c r="I14" s="70"/>
      <c r="J14" s="70"/>
      <c r="K14" s="70"/>
      <c r="L14" s="70"/>
      <c r="M14" s="70"/>
      <c r="N14" s="70"/>
      <c r="O14" s="70"/>
      <c r="P14" s="70"/>
      <c r="Q14" s="70"/>
      <c r="R14" s="70"/>
      <c r="S14" s="73"/>
      <c r="T14" s="73"/>
      <c r="U14" s="73"/>
      <c r="V14" s="73"/>
      <c r="W14" s="73"/>
      <c r="X14" s="73"/>
      <c r="Y14" s="73"/>
      <c r="Z14" s="73"/>
      <c r="AA14" s="73"/>
      <c r="AB14" s="73"/>
      <c r="AC14" s="73"/>
      <c r="AD14" s="73"/>
      <c r="AE14" s="73"/>
      <c r="AF14" s="73"/>
      <c r="AG14" s="73"/>
      <c r="AH14" s="73"/>
      <c r="AI14" s="73"/>
      <c r="AJ14" s="73"/>
      <c r="AK14" s="70"/>
      <c r="AL14" s="70"/>
      <c r="AM14" s="70"/>
      <c r="AN14" s="70"/>
      <c r="AO14" s="70"/>
      <c r="AP14" s="70"/>
      <c r="AQ14" s="70"/>
      <c r="AR14" s="70"/>
      <c r="AS14" s="70"/>
      <c r="AT14" s="70"/>
      <c r="AU14" s="70"/>
      <c r="AV14" s="70"/>
      <c r="AW14" s="70"/>
      <c r="AX14" s="70"/>
      <c r="AY14" s="70"/>
      <c r="AZ14" s="70"/>
      <c r="BA14" s="70"/>
      <c r="BB14" s="73"/>
      <c r="BC14" s="73"/>
      <c r="BD14" s="73"/>
      <c r="BE14" s="73"/>
      <c r="BF14" s="73"/>
      <c r="BG14" s="73"/>
      <c r="BH14" s="73"/>
      <c r="BI14" s="73"/>
      <c r="BJ14" s="73"/>
      <c r="BK14" s="70"/>
      <c r="BL14" s="70"/>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t="s">
        <v>64</v>
      </c>
      <c r="DA14" s="65" t="s">
        <v>65</v>
      </c>
      <c r="DB14" s="77" t="s">
        <v>66</v>
      </c>
      <c r="DC14" s="78"/>
      <c r="DD14" s="78"/>
      <c r="DE14" s="78"/>
      <c r="DF14" s="78"/>
      <c r="DG14" s="78"/>
      <c r="DH14" s="78"/>
      <c r="DI14" s="78"/>
      <c r="DJ14" s="79"/>
      <c r="DK14" s="65" t="s">
        <v>64</v>
      </c>
      <c r="DL14" s="65" t="s">
        <v>65</v>
      </c>
      <c r="DM14" s="65" t="s">
        <v>66</v>
      </c>
      <c r="DN14" s="65" t="s">
        <v>64</v>
      </c>
      <c r="DO14" s="65" t="s">
        <v>65</v>
      </c>
      <c r="DP14" s="65" t="s">
        <v>66</v>
      </c>
      <c r="DQ14" s="65"/>
      <c r="DR14" s="65" t="s">
        <v>64</v>
      </c>
      <c r="DS14" s="65" t="s">
        <v>65</v>
      </c>
      <c r="DT14" s="77" t="s">
        <v>66</v>
      </c>
      <c r="DU14" s="78"/>
      <c r="DV14" s="78"/>
      <c r="DW14" s="78"/>
      <c r="DX14" s="78"/>
      <c r="DY14" s="78"/>
      <c r="DZ14" s="78"/>
      <c r="EA14" s="78"/>
      <c r="EB14" s="79"/>
      <c r="EC14" s="65" t="s">
        <v>64</v>
      </c>
      <c r="ED14" s="65" t="s">
        <v>65</v>
      </c>
      <c r="EE14" s="65" t="s">
        <v>66</v>
      </c>
      <c r="EF14" s="65" t="s">
        <v>64</v>
      </c>
      <c r="EG14" s="65" t="s">
        <v>65</v>
      </c>
      <c r="EH14" s="65" t="s">
        <v>66</v>
      </c>
      <c r="EI14" s="65"/>
      <c r="EJ14" s="84"/>
      <c r="EK14" s="84"/>
      <c r="EL14" s="84"/>
      <c r="EM14" s="84"/>
      <c r="EN14" s="84"/>
      <c r="EO14" s="84"/>
      <c r="EP14" s="84"/>
      <c r="EQ14" s="84"/>
      <c r="ER14" s="65"/>
      <c r="ES14" s="65" t="s">
        <v>76</v>
      </c>
      <c r="ET14" s="65"/>
      <c r="EU14" s="65"/>
      <c r="EV14" s="84"/>
      <c r="EW14" s="84"/>
      <c r="EX14" s="50"/>
      <c r="EY14" s="50"/>
      <c r="EZ14" s="50"/>
      <c r="FA14" s="50"/>
      <c r="FJ14" s="45"/>
      <c r="FK14" s="45"/>
    </row>
    <row r="15" spans="1:167" s="11" customFormat="1" ht="15" customHeight="1" x14ac:dyDescent="0.25">
      <c r="A15" s="75"/>
      <c r="B15" s="75"/>
      <c r="C15" s="75"/>
      <c r="D15" s="75"/>
      <c r="E15" s="70"/>
      <c r="F15" s="70"/>
      <c r="G15" s="70"/>
      <c r="H15" s="70"/>
      <c r="I15" s="70"/>
      <c r="J15" s="70"/>
      <c r="K15" s="70"/>
      <c r="L15" s="70"/>
      <c r="M15" s="70"/>
      <c r="N15" s="70"/>
      <c r="O15" s="70"/>
      <c r="P15" s="70"/>
      <c r="Q15" s="70"/>
      <c r="R15" s="70"/>
      <c r="S15" s="73"/>
      <c r="T15" s="73"/>
      <c r="U15" s="73"/>
      <c r="V15" s="73"/>
      <c r="W15" s="73"/>
      <c r="X15" s="73"/>
      <c r="Y15" s="73"/>
      <c r="Z15" s="73"/>
      <c r="AA15" s="73"/>
      <c r="AB15" s="73"/>
      <c r="AC15" s="73"/>
      <c r="AD15" s="73"/>
      <c r="AE15" s="73"/>
      <c r="AF15" s="73"/>
      <c r="AG15" s="73"/>
      <c r="AH15" s="73"/>
      <c r="AI15" s="73"/>
      <c r="AJ15" s="73"/>
      <c r="AK15" s="70"/>
      <c r="AL15" s="70"/>
      <c r="AM15" s="70"/>
      <c r="AN15" s="70"/>
      <c r="AO15" s="74" t="s">
        <v>24</v>
      </c>
      <c r="AP15" s="74" t="s">
        <v>21</v>
      </c>
      <c r="AQ15" s="74" t="s">
        <v>35</v>
      </c>
      <c r="AR15" s="70"/>
      <c r="AS15" s="70"/>
      <c r="AT15" s="70"/>
      <c r="AU15" s="70"/>
      <c r="AV15" s="70"/>
      <c r="AW15" s="70"/>
      <c r="AX15" s="70"/>
      <c r="AY15" s="70"/>
      <c r="AZ15" s="70"/>
      <c r="BA15" s="70"/>
      <c r="BB15" s="73"/>
      <c r="BC15" s="73"/>
      <c r="BD15" s="73"/>
      <c r="BE15" s="73"/>
      <c r="BF15" s="73"/>
      <c r="BG15" s="73"/>
      <c r="BH15" s="73"/>
      <c r="BI15" s="73"/>
      <c r="BJ15" s="73"/>
      <c r="BK15" s="70"/>
      <c r="BL15" s="70"/>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80"/>
      <c r="DC15" s="81"/>
      <c r="DD15" s="81"/>
      <c r="DE15" s="81"/>
      <c r="DF15" s="81"/>
      <c r="DG15" s="81"/>
      <c r="DH15" s="81"/>
      <c r="DI15" s="81"/>
      <c r="DJ15" s="82"/>
      <c r="DK15" s="65"/>
      <c r="DL15" s="65"/>
      <c r="DM15" s="65"/>
      <c r="DN15" s="65"/>
      <c r="DO15" s="65"/>
      <c r="DP15" s="65"/>
      <c r="DQ15" s="65"/>
      <c r="DR15" s="65"/>
      <c r="DS15" s="65"/>
      <c r="DT15" s="80"/>
      <c r="DU15" s="81"/>
      <c r="DV15" s="81"/>
      <c r="DW15" s="81"/>
      <c r="DX15" s="81"/>
      <c r="DY15" s="81"/>
      <c r="DZ15" s="81"/>
      <c r="EA15" s="81"/>
      <c r="EB15" s="82"/>
      <c r="EC15" s="65"/>
      <c r="ED15" s="65"/>
      <c r="EE15" s="65"/>
      <c r="EF15" s="65"/>
      <c r="EG15" s="65"/>
      <c r="EH15" s="65"/>
      <c r="EI15" s="65"/>
      <c r="EJ15" s="84"/>
      <c r="EK15" s="84"/>
      <c r="EL15" s="84"/>
      <c r="EM15" s="84"/>
      <c r="EN15" s="84"/>
      <c r="EO15" s="84"/>
      <c r="EP15" s="84"/>
      <c r="EQ15" s="84"/>
      <c r="ER15" s="65"/>
      <c r="ES15" s="65"/>
      <c r="ET15" s="65"/>
      <c r="EU15" s="65"/>
      <c r="EV15" s="84"/>
      <c r="EW15" s="84"/>
      <c r="EX15" s="50"/>
      <c r="EY15" s="50"/>
      <c r="EZ15" s="50"/>
      <c r="FA15" s="50"/>
      <c r="FJ15" s="45"/>
      <c r="FK15" s="45"/>
    </row>
    <row r="16" spans="1:167" s="11" customFormat="1" ht="18.75" customHeight="1" x14ac:dyDescent="0.25">
      <c r="A16" s="75"/>
      <c r="B16" s="75"/>
      <c r="C16" s="75"/>
      <c r="D16" s="75"/>
      <c r="E16" s="70"/>
      <c r="F16" s="70"/>
      <c r="G16" s="70"/>
      <c r="H16" s="70"/>
      <c r="I16" s="70"/>
      <c r="J16" s="70"/>
      <c r="K16" s="70"/>
      <c r="L16" s="70"/>
      <c r="M16" s="70"/>
      <c r="N16" s="70"/>
      <c r="O16" s="70"/>
      <c r="P16" s="70"/>
      <c r="Q16" s="70"/>
      <c r="R16" s="70"/>
      <c r="S16" s="73"/>
      <c r="T16" s="73"/>
      <c r="U16" s="73"/>
      <c r="V16" s="73"/>
      <c r="W16" s="73"/>
      <c r="X16" s="73"/>
      <c r="Y16" s="73"/>
      <c r="Z16" s="73"/>
      <c r="AA16" s="73"/>
      <c r="AB16" s="73"/>
      <c r="AC16" s="73"/>
      <c r="AD16" s="73"/>
      <c r="AE16" s="73"/>
      <c r="AF16" s="73"/>
      <c r="AG16" s="73"/>
      <c r="AH16" s="73"/>
      <c r="AI16" s="73"/>
      <c r="AJ16" s="73"/>
      <c r="AK16" s="70"/>
      <c r="AL16" s="70"/>
      <c r="AM16" s="70"/>
      <c r="AN16" s="70"/>
      <c r="AO16" s="74"/>
      <c r="AP16" s="74"/>
      <c r="AQ16" s="74"/>
      <c r="AR16" s="70"/>
      <c r="AS16" s="70"/>
      <c r="AT16" s="70"/>
      <c r="AU16" s="70"/>
      <c r="AV16" s="70"/>
      <c r="AW16" s="70"/>
      <c r="AX16" s="70"/>
      <c r="AY16" s="70"/>
      <c r="AZ16" s="70"/>
      <c r="BA16" s="70"/>
      <c r="BB16" s="73"/>
      <c r="BC16" s="73"/>
      <c r="BD16" s="73"/>
      <c r="BE16" s="73"/>
      <c r="BF16" s="73"/>
      <c r="BG16" s="73"/>
      <c r="BH16" s="73"/>
      <c r="BI16" s="73"/>
      <c r="BJ16" s="73"/>
      <c r="BK16" s="70"/>
      <c r="BL16" s="70"/>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83" t="s">
        <v>25</v>
      </c>
      <c r="DC16" s="83" t="s">
        <v>26</v>
      </c>
      <c r="DD16" s="83" t="s">
        <v>27</v>
      </c>
      <c r="DE16" s="83" t="s">
        <v>28</v>
      </c>
      <c r="DF16" s="83" t="s">
        <v>29</v>
      </c>
      <c r="DG16" s="83" t="s">
        <v>30</v>
      </c>
      <c r="DH16" s="83" t="s">
        <v>31</v>
      </c>
      <c r="DI16" s="83" t="s">
        <v>32</v>
      </c>
      <c r="DJ16" s="83" t="s">
        <v>33</v>
      </c>
      <c r="DK16" s="65"/>
      <c r="DL16" s="65"/>
      <c r="DM16" s="65"/>
      <c r="DN16" s="65"/>
      <c r="DO16" s="65"/>
      <c r="DP16" s="65"/>
      <c r="DQ16" s="65"/>
      <c r="DR16" s="65"/>
      <c r="DS16" s="65"/>
      <c r="DT16" s="83" t="s">
        <v>25</v>
      </c>
      <c r="DU16" s="83" t="s">
        <v>26</v>
      </c>
      <c r="DV16" s="83" t="s">
        <v>27</v>
      </c>
      <c r="DW16" s="83" t="s">
        <v>28</v>
      </c>
      <c r="DX16" s="83" t="s">
        <v>29</v>
      </c>
      <c r="DY16" s="83" t="s">
        <v>30</v>
      </c>
      <c r="DZ16" s="83" t="s">
        <v>31</v>
      </c>
      <c r="EA16" s="83" t="s">
        <v>32</v>
      </c>
      <c r="EB16" s="83" t="s">
        <v>33</v>
      </c>
      <c r="EC16" s="65"/>
      <c r="ED16" s="65"/>
      <c r="EE16" s="65"/>
      <c r="EF16" s="65"/>
      <c r="EG16" s="65"/>
      <c r="EH16" s="65"/>
      <c r="EI16" s="65"/>
      <c r="EJ16" s="84"/>
      <c r="EK16" s="84"/>
      <c r="EL16" s="84"/>
      <c r="EM16" s="84"/>
      <c r="EN16" s="84"/>
      <c r="EO16" s="84"/>
      <c r="EP16" s="84"/>
      <c r="EQ16" s="84"/>
      <c r="ER16" s="65"/>
      <c r="ES16" s="65"/>
      <c r="ET16" s="65"/>
      <c r="EU16" s="65"/>
      <c r="EV16" s="84"/>
      <c r="EW16" s="84"/>
      <c r="EX16" s="50"/>
      <c r="EY16" s="50"/>
      <c r="EZ16" s="50"/>
      <c r="FA16" s="50"/>
      <c r="FJ16" s="45"/>
      <c r="FK16" s="45"/>
    </row>
    <row r="17" spans="1:171" s="11" customFormat="1" ht="232.5" customHeight="1" x14ac:dyDescent="0.25">
      <c r="A17" s="75"/>
      <c r="B17" s="75"/>
      <c r="C17" s="75"/>
      <c r="D17" s="75"/>
      <c r="E17" s="70"/>
      <c r="F17" s="70"/>
      <c r="G17" s="70"/>
      <c r="H17" s="70"/>
      <c r="I17" s="70"/>
      <c r="J17" s="70"/>
      <c r="K17" s="70"/>
      <c r="L17" s="70"/>
      <c r="M17" s="70"/>
      <c r="N17" s="70"/>
      <c r="O17" s="70"/>
      <c r="P17" s="70"/>
      <c r="Q17" s="70"/>
      <c r="R17" s="70"/>
      <c r="S17" s="73"/>
      <c r="T17" s="73"/>
      <c r="U17" s="73"/>
      <c r="V17" s="73"/>
      <c r="W17" s="73"/>
      <c r="X17" s="73"/>
      <c r="Y17" s="73"/>
      <c r="Z17" s="73"/>
      <c r="AA17" s="73"/>
      <c r="AB17" s="73"/>
      <c r="AC17" s="73"/>
      <c r="AD17" s="73"/>
      <c r="AE17" s="73"/>
      <c r="AF17" s="73"/>
      <c r="AG17" s="73"/>
      <c r="AH17" s="73"/>
      <c r="AI17" s="73"/>
      <c r="AJ17" s="73"/>
      <c r="AK17" s="70"/>
      <c r="AL17" s="70"/>
      <c r="AM17" s="70"/>
      <c r="AN17" s="70"/>
      <c r="AO17" s="74"/>
      <c r="AP17" s="74"/>
      <c r="AQ17" s="74"/>
      <c r="AR17" s="70"/>
      <c r="AS17" s="70"/>
      <c r="AT17" s="70"/>
      <c r="AU17" s="70"/>
      <c r="AV17" s="70"/>
      <c r="AW17" s="70"/>
      <c r="AX17" s="70"/>
      <c r="AY17" s="70"/>
      <c r="AZ17" s="70"/>
      <c r="BA17" s="70"/>
      <c r="BB17" s="73"/>
      <c r="BC17" s="73"/>
      <c r="BD17" s="73"/>
      <c r="BE17" s="73"/>
      <c r="BF17" s="73"/>
      <c r="BG17" s="73"/>
      <c r="BH17" s="73"/>
      <c r="BI17" s="73"/>
      <c r="BJ17" s="73"/>
      <c r="BK17" s="70"/>
      <c r="BL17" s="70"/>
      <c r="BM17" s="65" t="s">
        <v>1</v>
      </c>
      <c r="BN17" s="65" t="s">
        <v>2</v>
      </c>
      <c r="BO17" s="65" t="s">
        <v>0</v>
      </c>
      <c r="BP17" s="65" t="s">
        <v>37</v>
      </c>
      <c r="BQ17" s="65"/>
      <c r="BR17" s="65"/>
      <c r="BS17" s="65"/>
      <c r="BT17" s="65"/>
      <c r="BU17" s="65"/>
      <c r="BV17" s="65"/>
      <c r="BW17" s="65"/>
      <c r="BX17" s="65"/>
      <c r="BY17" s="65"/>
      <c r="BZ17" s="65"/>
      <c r="CA17" s="65"/>
      <c r="CB17" s="65" t="s">
        <v>2</v>
      </c>
      <c r="CC17" s="65" t="s">
        <v>0</v>
      </c>
      <c r="CD17" s="65" t="s">
        <v>37</v>
      </c>
      <c r="CE17" s="65"/>
      <c r="CF17" s="65"/>
      <c r="CG17" s="65"/>
      <c r="CH17" s="65"/>
      <c r="CI17" s="65"/>
      <c r="CJ17" s="65"/>
      <c r="CK17" s="65"/>
      <c r="CL17" s="65"/>
      <c r="CM17" s="65"/>
      <c r="CN17" s="65"/>
      <c r="CO17" s="65"/>
      <c r="CP17" s="65" t="s">
        <v>2</v>
      </c>
      <c r="CQ17" s="65" t="s">
        <v>0</v>
      </c>
      <c r="CR17" s="65" t="s">
        <v>37</v>
      </c>
      <c r="CS17" s="65"/>
      <c r="CT17" s="65"/>
      <c r="CU17" s="65"/>
      <c r="CV17" s="65"/>
      <c r="CW17" s="65"/>
      <c r="CX17" s="65"/>
      <c r="CY17" s="65"/>
      <c r="CZ17" s="65"/>
      <c r="DA17" s="65"/>
      <c r="DB17" s="84"/>
      <c r="DC17" s="84"/>
      <c r="DD17" s="84"/>
      <c r="DE17" s="84"/>
      <c r="DF17" s="84"/>
      <c r="DG17" s="84"/>
      <c r="DH17" s="84"/>
      <c r="DI17" s="84"/>
      <c r="DJ17" s="84"/>
      <c r="DK17" s="65"/>
      <c r="DL17" s="65"/>
      <c r="DM17" s="65"/>
      <c r="DN17" s="65"/>
      <c r="DO17" s="65"/>
      <c r="DP17" s="65"/>
      <c r="DQ17" s="65"/>
      <c r="DR17" s="65"/>
      <c r="DS17" s="65"/>
      <c r="DT17" s="84"/>
      <c r="DU17" s="84"/>
      <c r="DV17" s="84"/>
      <c r="DW17" s="84"/>
      <c r="DX17" s="84"/>
      <c r="DY17" s="84"/>
      <c r="DZ17" s="84"/>
      <c r="EA17" s="84"/>
      <c r="EB17" s="84"/>
      <c r="EC17" s="65"/>
      <c r="ED17" s="65"/>
      <c r="EE17" s="65"/>
      <c r="EF17" s="65"/>
      <c r="EG17" s="65"/>
      <c r="EH17" s="65"/>
      <c r="EI17" s="65"/>
      <c r="EJ17" s="84"/>
      <c r="EK17" s="84"/>
      <c r="EL17" s="84"/>
      <c r="EM17" s="84"/>
      <c r="EN17" s="84"/>
      <c r="EO17" s="84"/>
      <c r="EP17" s="84"/>
      <c r="EQ17" s="84"/>
      <c r="ER17" s="65"/>
      <c r="ES17" s="65"/>
      <c r="ET17" s="65"/>
      <c r="EU17" s="65"/>
      <c r="EV17" s="84"/>
      <c r="EW17" s="84"/>
      <c r="EX17" s="50"/>
      <c r="EY17" s="50"/>
      <c r="EZ17" s="50"/>
      <c r="FA17" s="50"/>
      <c r="FJ17" s="45"/>
      <c r="FK17" s="45"/>
    </row>
    <row r="18" spans="1:171" s="11" customFormat="1" ht="101.25" customHeight="1" x14ac:dyDescent="0.25">
      <c r="A18" s="75"/>
      <c r="B18" s="75"/>
      <c r="C18" s="75"/>
      <c r="D18" s="75"/>
      <c r="E18" s="70"/>
      <c r="F18" s="70"/>
      <c r="G18" s="70"/>
      <c r="H18" s="70"/>
      <c r="I18" s="70"/>
      <c r="J18" s="70"/>
      <c r="K18" s="70"/>
      <c r="L18" s="70"/>
      <c r="M18" s="70"/>
      <c r="N18" s="70"/>
      <c r="O18" s="70"/>
      <c r="P18" s="70"/>
      <c r="Q18" s="70"/>
      <c r="R18" s="70"/>
      <c r="S18" s="73"/>
      <c r="T18" s="73"/>
      <c r="U18" s="73"/>
      <c r="V18" s="73"/>
      <c r="W18" s="73"/>
      <c r="X18" s="73"/>
      <c r="Y18" s="73"/>
      <c r="Z18" s="73"/>
      <c r="AA18" s="73"/>
      <c r="AB18" s="73"/>
      <c r="AC18" s="73"/>
      <c r="AD18" s="73"/>
      <c r="AE18" s="73"/>
      <c r="AF18" s="73"/>
      <c r="AG18" s="73"/>
      <c r="AH18" s="73"/>
      <c r="AI18" s="73"/>
      <c r="AJ18" s="73"/>
      <c r="AK18" s="70"/>
      <c r="AL18" s="70"/>
      <c r="AM18" s="70"/>
      <c r="AN18" s="70"/>
      <c r="AO18" s="74"/>
      <c r="AP18" s="74"/>
      <c r="AQ18" s="74"/>
      <c r="AR18" s="70"/>
      <c r="AS18" s="70"/>
      <c r="AT18" s="70"/>
      <c r="AU18" s="70"/>
      <c r="AV18" s="70"/>
      <c r="AW18" s="70"/>
      <c r="AX18" s="70"/>
      <c r="AY18" s="70"/>
      <c r="AZ18" s="70"/>
      <c r="BA18" s="70"/>
      <c r="BB18" s="73"/>
      <c r="BC18" s="73"/>
      <c r="BD18" s="73"/>
      <c r="BE18" s="73"/>
      <c r="BF18" s="73"/>
      <c r="BG18" s="73"/>
      <c r="BH18" s="73"/>
      <c r="BI18" s="73"/>
      <c r="BJ18" s="73"/>
      <c r="BK18" s="70"/>
      <c r="BL18" s="70"/>
      <c r="BM18" s="65"/>
      <c r="BN18" s="65"/>
      <c r="BO18" s="65"/>
      <c r="BP18" s="37" t="s">
        <v>1</v>
      </c>
      <c r="BQ18" s="37" t="s">
        <v>2</v>
      </c>
      <c r="BR18" s="37" t="s">
        <v>0</v>
      </c>
      <c r="BS18" s="37" t="s">
        <v>0</v>
      </c>
      <c r="BT18" s="37" t="s">
        <v>2</v>
      </c>
      <c r="BU18" s="37" t="s">
        <v>0</v>
      </c>
      <c r="BV18" s="37" t="s">
        <v>0</v>
      </c>
      <c r="BW18" s="37" t="s">
        <v>2</v>
      </c>
      <c r="BX18" s="37" t="s">
        <v>0</v>
      </c>
      <c r="BY18" s="37" t="s">
        <v>2</v>
      </c>
      <c r="BZ18" s="37" t="s">
        <v>0</v>
      </c>
      <c r="CA18" s="37" t="s">
        <v>0</v>
      </c>
      <c r="CB18" s="65"/>
      <c r="CC18" s="65"/>
      <c r="CD18" s="37" t="s">
        <v>2</v>
      </c>
      <c r="CE18" s="37" t="s">
        <v>0</v>
      </c>
      <c r="CF18" s="37" t="s">
        <v>0</v>
      </c>
      <c r="CG18" s="37" t="s">
        <v>0</v>
      </c>
      <c r="CH18" s="37" t="s">
        <v>0</v>
      </c>
      <c r="CI18" s="37" t="s">
        <v>0</v>
      </c>
      <c r="CJ18" s="37" t="s">
        <v>0</v>
      </c>
      <c r="CK18" s="37" t="s">
        <v>2</v>
      </c>
      <c r="CL18" s="37" t="s">
        <v>0</v>
      </c>
      <c r="CM18" s="37" t="s">
        <v>0</v>
      </c>
      <c r="CN18" s="37" t="s">
        <v>0</v>
      </c>
      <c r="CO18" s="37" t="s">
        <v>0</v>
      </c>
      <c r="CP18" s="65"/>
      <c r="CQ18" s="65"/>
      <c r="CR18" s="37" t="s">
        <v>2</v>
      </c>
      <c r="CS18" s="37" t="s">
        <v>0</v>
      </c>
      <c r="CT18" s="37" t="s">
        <v>0</v>
      </c>
      <c r="CU18" s="37" t="s">
        <v>0</v>
      </c>
      <c r="CV18" s="37" t="s">
        <v>0</v>
      </c>
      <c r="CW18" s="37" t="s">
        <v>0</v>
      </c>
      <c r="CX18" s="37" t="s">
        <v>0</v>
      </c>
      <c r="CY18" s="65"/>
      <c r="CZ18" s="65"/>
      <c r="DA18" s="65"/>
      <c r="DB18" s="85"/>
      <c r="DC18" s="85"/>
      <c r="DD18" s="85"/>
      <c r="DE18" s="85"/>
      <c r="DF18" s="85"/>
      <c r="DG18" s="85"/>
      <c r="DH18" s="85"/>
      <c r="DI18" s="85"/>
      <c r="DJ18" s="85"/>
      <c r="DK18" s="65"/>
      <c r="DL18" s="65"/>
      <c r="DM18" s="65"/>
      <c r="DN18" s="65"/>
      <c r="DO18" s="65"/>
      <c r="DP18" s="65"/>
      <c r="DQ18" s="65"/>
      <c r="DR18" s="65"/>
      <c r="DS18" s="65"/>
      <c r="DT18" s="85"/>
      <c r="DU18" s="85"/>
      <c r="DV18" s="85"/>
      <c r="DW18" s="85"/>
      <c r="DX18" s="85"/>
      <c r="DY18" s="85"/>
      <c r="DZ18" s="85"/>
      <c r="EA18" s="85"/>
      <c r="EB18" s="85"/>
      <c r="EC18" s="65"/>
      <c r="ED18" s="65"/>
      <c r="EE18" s="65"/>
      <c r="EF18" s="65"/>
      <c r="EG18" s="65"/>
      <c r="EH18" s="65"/>
      <c r="EI18" s="65"/>
      <c r="EJ18" s="85"/>
      <c r="EK18" s="85"/>
      <c r="EL18" s="85"/>
      <c r="EM18" s="85"/>
      <c r="EN18" s="85"/>
      <c r="EO18" s="85"/>
      <c r="EP18" s="85"/>
      <c r="EQ18" s="85"/>
      <c r="ER18" s="65"/>
      <c r="ES18" s="65"/>
      <c r="ET18" s="65"/>
      <c r="EU18" s="65"/>
      <c r="EV18" s="85"/>
      <c r="EW18" s="85"/>
      <c r="EX18" s="50"/>
      <c r="EY18" s="50"/>
      <c r="EZ18" s="50"/>
      <c r="FA18" s="50"/>
      <c r="FJ18" s="45"/>
      <c r="FK18" s="45"/>
    </row>
    <row r="19" spans="1:171" s="12" customFormat="1" x14ac:dyDescent="0.3">
      <c r="A19" s="38">
        <v>1</v>
      </c>
      <c r="B19" s="38">
        <v>2</v>
      </c>
      <c r="C19" s="38">
        <v>3</v>
      </c>
      <c r="D19" s="38">
        <v>4</v>
      </c>
      <c r="E19" s="38">
        <v>5</v>
      </c>
      <c r="F19" s="38">
        <v>6</v>
      </c>
      <c r="G19" s="38">
        <v>7</v>
      </c>
      <c r="H19" s="38">
        <v>8</v>
      </c>
      <c r="I19" s="38">
        <v>9</v>
      </c>
      <c r="J19" s="38">
        <v>10</v>
      </c>
      <c r="K19" s="38">
        <v>11</v>
      </c>
      <c r="L19" s="38">
        <v>12</v>
      </c>
      <c r="M19" s="38">
        <v>13</v>
      </c>
      <c r="N19" s="38">
        <v>14</v>
      </c>
      <c r="O19" s="38">
        <v>15</v>
      </c>
      <c r="P19" s="38">
        <v>16</v>
      </c>
      <c r="Q19" s="38">
        <v>17</v>
      </c>
      <c r="R19" s="38">
        <v>18</v>
      </c>
      <c r="S19" s="38">
        <v>19</v>
      </c>
      <c r="T19" s="38">
        <v>20</v>
      </c>
      <c r="U19" s="38">
        <v>21</v>
      </c>
      <c r="V19" s="38">
        <v>22</v>
      </c>
      <c r="W19" s="38">
        <v>23</v>
      </c>
      <c r="X19" s="38">
        <v>24</v>
      </c>
      <c r="Y19" s="38">
        <v>25</v>
      </c>
      <c r="Z19" s="38">
        <v>26</v>
      </c>
      <c r="AA19" s="38">
        <v>27</v>
      </c>
      <c r="AB19" s="38">
        <v>28</v>
      </c>
      <c r="AC19" s="38">
        <v>29</v>
      </c>
      <c r="AD19" s="38">
        <v>30</v>
      </c>
      <c r="AE19" s="38">
        <v>31</v>
      </c>
      <c r="AF19" s="38">
        <v>32</v>
      </c>
      <c r="AG19" s="38">
        <v>33</v>
      </c>
      <c r="AH19" s="38">
        <v>34</v>
      </c>
      <c r="AI19" s="38">
        <v>35</v>
      </c>
      <c r="AJ19" s="38">
        <v>36</v>
      </c>
      <c r="AK19" s="38">
        <v>37</v>
      </c>
      <c r="AL19" s="38">
        <v>38</v>
      </c>
      <c r="AM19" s="38">
        <v>39</v>
      </c>
      <c r="AN19" s="38">
        <v>40</v>
      </c>
      <c r="AO19" s="38">
        <v>41</v>
      </c>
      <c r="AP19" s="38">
        <v>42</v>
      </c>
      <c r="AQ19" s="38">
        <v>43</v>
      </c>
      <c r="AR19" s="38">
        <v>44</v>
      </c>
      <c r="AS19" s="38">
        <v>45</v>
      </c>
      <c r="AT19" s="38">
        <v>46</v>
      </c>
      <c r="AU19" s="38">
        <v>47</v>
      </c>
      <c r="AV19" s="38">
        <v>48</v>
      </c>
      <c r="AW19" s="38">
        <v>49</v>
      </c>
      <c r="AX19" s="38">
        <v>50</v>
      </c>
      <c r="AY19" s="38">
        <v>51</v>
      </c>
      <c r="AZ19" s="38">
        <v>52</v>
      </c>
      <c r="BA19" s="38">
        <v>53</v>
      </c>
      <c r="BB19" s="38">
        <v>54</v>
      </c>
      <c r="BC19" s="38">
        <v>55</v>
      </c>
      <c r="BD19" s="38">
        <v>56</v>
      </c>
      <c r="BE19" s="38">
        <v>57</v>
      </c>
      <c r="BF19" s="38">
        <v>58</v>
      </c>
      <c r="BG19" s="38">
        <v>59</v>
      </c>
      <c r="BH19" s="38">
        <v>60</v>
      </c>
      <c r="BI19" s="38">
        <v>61</v>
      </c>
      <c r="BJ19" s="38">
        <v>62</v>
      </c>
      <c r="BK19" s="38">
        <v>63</v>
      </c>
      <c r="BL19" s="38">
        <v>64</v>
      </c>
      <c r="BM19" s="38">
        <v>65</v>
      </c>
      <c r="BN19" s="38">
        <v>66</v>
      </c>
      <c r="BO19" s="38">
        <v>67</v>
      </c>
      <c r="BP19" s="38">
        <v>68</v>
      </c>
      <c r="BQ19" s="38">
        <v>69</v>
      </c>
      <c r="BR19" s="38">
        <v>70</v>
      </c>
      <c r="BS19" s="38">
        <v>71</v>
      </c>
      <c r="BT19" s="38">
        <v>72</v>
      </c>
      <c r="BU19" s="38">
        <v>73</v>
      </c>
      <c r="BV19" s="38">
        <v>74</v>
      </c>
      <c r="BW19" s="38">
        <v>75</v>
      </c>
      <c r="BX19" s="38">
        <v>76</v>
      </c>
      <c r="BY19" s="38">
        <v>77</v>
      </c>
      <c r="BZ19" s="38">
        <v>78</v>
      </c>
      <c r="CA19" s="38">
        <v>79</v>
      </c>
      <c r="CB19" s="38">
        <v>80</v>
      </c>
      <c r="CC19" s="38">
        <v>81</v>
      </c>
      <c r="CD19" s="38">
        <v>82</v>
      </c>
      <c r="CE19" s="38">
        <v>83</v>
      </c>
      <c r="CF19" s="38">
        <v>84</v>
      </c>
      <c r="CG19" s="38">
        <v>85</v>
      </c>
      <c r="CH19" s="38">
        <v>86</v>
      </c>
      <c r="CI19" s="38">
        <v>87</v>
      </c>
      <c r="CJ19" s="38">
        <v>88</v>
      </c>
      <c r="CK19" s="38">
        <v>89</v>
      </c>
      <c r="CL19" s="38">
        <v>90</v>
      </c>
      <c r="CM19" s="38">
        <v>91</v>
      </c>
      <c r="CN19" s="38">
        <v>92</v>
      </c>
      <c r="CO19" s="38">
        <v>93</v>
      </c>
      <c r="CP19" s="38">
        <v>94</v>
      </c>
      <c r="CQ19" s="38">
        <v>95</v>
      </c>
      <c r="CR19" s="38">
        <v>96</v>
      </c>
      <c r="CS19" s="38">
        <v>97</v>
      </c>
      <c r="CT19" s="38">
        <v>98</v>
      </c>
      <c r="CU19" s="38">
        <v>99</v>
      </c>
      <c r="CV19" s="38">
        <v>100</v>
      </c>
      <c r="CW19" s="38">
        <v>101</v>
      </c>
      <c r="CX19" s="38">
        <v>102</v>
      </c>
      <c r="CY19" s="38">
        <v>103</v>
      </c>
      <c r="CZ19" s="38">
        <v>104</v>
      </c>
      <c r="DA19" s="38">
        <v>105</v>
      </c>
      <c r="DB19" s="38">
        <v>106</v>
      </c>
      <c r="DC19" s="38">
        <v>107</v>
      </c>
      <c r="DD19" s="38">
        <v>108</v>
      </c>
      <c r="DE19" s="38">
        <v>109</v>
      </c>
      <c r="DF19" s="38">
        <v>110</v>
      </c>
      <c r="DG19" s="38">
        <v>111</v>
      </c>
      <c r="DH19" s="38">
        <v>112</v>
      </c>
      <c r="DI19" s="38">
        <v>113</v>
      </c>
      <c r="DJ19" s="38">
        <v>114</v>
      </c>
      <c r="DK19" s="38">
        <v>115</v>
      </c>
      <c r="DL19" s="38">
        <v>116</v>
      </c>
      <c r="DM19" s="38">
        <v>117</v>
      </c>
      <c r="DN19" s="38">
        <v>118</v>
      </c>
      <c r="DO19" s="38">
        <v>119</v>
      </c>
      <c r="DP19" s="38">
        <v>120</v>
      </c>
      <c r="DQ19" s="38">
        <v>121</v>
      </c>
      <c r="DR19" s="38">
        <v>122</v>
      </c>
      <c r="DS19" s="38">
        <v>123</v>
      </c>
      <c r="DT19" s="38">
        <v>124</v>
      </c>
      <c r="DU19" s="38">
        <v>125</v>
      </c>
      <c r="DV19" s="38">
        <v>126</v>
      </c>
      <c r="DW19" s="38">
        <v>127</v>
      </c>
      <c r="DX19" s="38">
        <v>128</v>
      </c>
      <c r="DY19" s="38">
        <v>129</v>
      </c>
      <c r="DZ19" s="38">
        <v>130</v>
      </c>
      <c r="EA19" s="38">
        <v>131</v>
      </c>
      <c r="EB19" s="38">
        <v>132</v>
      </c>
      <c r="EC19" s="38">
        <v>133</v>
      </c>
      <c r="ED19" s="38">
        <v>134</v>
      </c>
      <c r="EE19" s="38">
        <v>135</v>
      </c>
      <c r="EF19" s="38">
        <v>136</v>
      </c>
      <c r="EG19" s="38">
        <v>137</v>
      </c>
      <c r="EH19" s="38">
        <v>138</v>
      </c>
      <c r="EI19" s="38">
        <v>139</v>
      </c>
      <c r="EJ19" s="38">
        <v>140</v>
      </c>
      <c r="EK19" s="38">
        <v>141</v>
      </c>
      <c r="EL19" s="38">
        <v>142</v>
      </c>
      <c r="EM19" s="38">
        <v>143</v>
      </c>
      <c r="EN19" s="38">
        <v>144</v>
      </c>
      <c r="EO19" s="38">
        <v>145</v>
      </c>
      <c r="EP19" s="38">
        <v>146</v>
      </c>
      <c r="EQ19" s="38">
        <v>147</v>
      </c>
      <c r="ER19" s="38">
        <v>148</v>
      </c>
      <c r="ES19" s="38">
        <v>149</v>
      </c>
      <c r="ET19" s="38">
        <v>150</v>
      </c>
      <c r="EU19" s="38">
        <v>151</v>
      </c>
      <c r="EV19" s="38">
        <v>152</v>
      </c>
      <c r="EW19" s="38">
        <v>153</v>
      </c>
      <c r="EX19" s="51"/>
      <c r="EY19" s="51"/>
      <c r="EZ19" s="51"/>
      <c r="FA19" s="51"/>
      <c r="FJ19" s="41"/>
      <c r="FK19" s="41"/>
    </row>
    <row r="20" spans="1:171" s="12" customFormat="1" ht="18.75" x14ac:dyDescent="0.25">
      <c r="A20" s="25">
        <v>1</v>
      </c>
      <c r="B20" s="26" t="s">
        <v>82</v>
      </c>
      <c r="C20" s="38" t="s">
        <v>127</v>
      </c>
      <c r="D20" s="24">
        <f t="shared" ref="D20:D65" si="0">SUM(E20:CX20)</f>
        <v>706.50000000000011</v>
      </c>
      <c r="E20" s="24">
        <v>266.7</v>
      </c>
      <c r="F20" s="24">
        <v>0</v>
      </c>
      <c r="G20" s="24">
        <v>313.7</v>
      </c>
      <c r="H20" s="24">
        <v>0</v>
      </c>
      <c r="I20" s="24">
        <v>46.7</v>
      </c>
      <c r="J20" s="24">
        <v>76.7</v>
      </c>
      <c r="K20" s="24">
        <v>0</v>
      </c>
      <c r="L20" s="24"/>
      <c r="M20" s="24"/>
      <c r="N20" s="24"/>
      <c r="O20" s="24"/>
      <c r="P20" s="24"/>
      <c r="Q20" s="24"/>
      <c r="R20" s="24"/>
      <c r="S20" s="24">
        <v>0</v>
      </c>
      <c r="T20" s="24">
        <v>0</v>
      </c>
      <c r="U20" s="24">
        <v>0</v>
      </c>
      <c r="V20" s="24">
        <v>0</v>
      </c>
      <c r="W20" s="24">
        <v>0</v>
      </c>
      <c r="X20" s="24">
        <v>0</v>
      </c>
      <c r="Y20" s="24">
        <v>0</v>
      </c>
      <c r="Z20" s="24">
        <v>0</v>
      </c>
      <c r="AA20" s="24">
        <v>0</v>
      </c>
      <c r="AB20" s="24">
        <v>0</v>
      </c>
      <c r="AC20" s="24">
        <v>0</v>
      </c>
      <c r="AD20" s="24">
        <v>0</v>
      </c>
      <c r="AE20" s="24">
        <v>0</v>
      </c>
      <c r="AF20" s="24">
        <v>0</v>
      </c>
      <c r="AG20" s="24">
        <v>0</v>
      </c>
      <c r="AH20" s="24">
        <v>0</v>
      </c>
      <c r="AI20" s="24">
        <v>0</v>
      </c>
      <c r="AJ20" s="24">
        <v>0</v>
      </c>
      <c r="AK20" s="24">
        <v>1</v>
      </c>
      <c r="AL20" s="24">
        <v>0</v>
      </c>
      <c r="AM20" s="24">
        <v>0</v>
      </c>
      <c r="AN20" s="24">
        <v>0</v>
      </c>
      <c r="AO20" s="24"/>
      <c r="AP20" s="24">
        <v>0</v>
      </c>
      <c r="AQ20" s="24">
        <v>0</v>
      </c>
      <c r="AR20" s="24">
        <v>0</v>
      </c>
      <c r="AS20" s="24"/>
      <c r="AT20" s="24">
        <v>1.7</v>
      </c>
      <c r="AU20" s="24">
        <v>0</v>
      </c>
      <c r="AV20" s="24">
        <v>0</v>
      </c>
      <c r="AW20" s="24"/>
      <c r="AX20" s="24"/>
      <c r="AY20" s="24"/>
      <c r="AZ20" s="24">
        <v>0</v>
      </c>
      <c r="BA20" s="24">
        <v>0</v>
      </c>
      <c r="BB20" s="24"/>
      <c r="BC20" s="24"/>
      <c r="BD20" s="24"/>
      <c r="BE20" s="24">
        <v>0</v>
      </c>
      <c r="BF20" s="24"/>
      <c r="BG20" s="24">
        <v>0</v>
      </c>
      <c r="BH20" s="24">
        <v>0</v>
      </c>
      <c r="BI20" s="24">
        <v>0</v>
      </c>
      <c r="BJ20" s="24">
        <v>0</v>
      </c>
      <c r="BK20" s="24">
        <v>0</v>
      </c>
      <c r="BL20" s="24">
        <v>0</v>
      </c>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f t="shared" ref="CY20:CY70" si="1">SUM(CZ20:DP20)</f>
        <v>180</v>
      </c>
      <c r="CZ20" s="24">
        <v>140</v>
      </c>
      <c r="DA20" s="24"/>
      <c r="DB20" s="24"/>
      <c r="DC20" s="24"/>
      <c r="DD20" s="24"/>
      <c r="DE20" s="24"/>
      <c r="DF20" s="24"/>
      <c r="DG20" s="24"/>
      <c r="DH20" s="24"/>
      <c r="DI20" s="24"/>
      <c r="DJ20" s="24"/>
      <c r="DK20" s="24">
        <v>40</v>
      </c>
      <c r="DL20" s="24"/>
      <c r="DM20" s="24"/>
      <c r="DN20" s="24">
        <v>0</v>
      </c>
      <c r="DO20" s="24"/>
      <c r="DP20" s="24"/>
      <c r="DQ20" s="24">
        <f t="shared" ref="DQ20:DQ64" si="2">SUM(DR20:EH20)</f>
        <v>150</v>
      </c>
      <c r="DR20" s="24">
        <v>150</v>
      </c>
      <c r="DS20" s="24"/>
      <c r="DT20" s="24"/>
      <c r="DU20" s="24"/>
      <c r="DV20" s="24"/>
      <c r="DW20" s="24"/>
      <c r="DX20" s="24"/>
      <c r="DY20" s="24"/>
      <c r="DZ20" s="24"/>
      <c r="EA20" s="24"/>
      <c r="EB20" s="24"/>
      <c r="EC20" s="24"/>
      <c r="ED20" s="24"/>
      <c r="EE20" s="24"/>
      <c r="EF20" s="24"/>
      <c r="EG20" s="24"/>
      <c r="EH20" s="24"/>
      <c r="EI20" s="24">
        <v>1</v>
      </c>
      <c r="EJ20" s="24">
        <f t="shared" ref="EJ20:EJ70" si="3">EK20+EN20</f>
        <v>0</v>
      </c>
      <c r="EK20" s="24"/>
      <c r="EL20" s="24"/>
      <c r="EM20" s="24"/>
      <c r="EN20" s="24"/>
      <c r="EO20" s="24"/>
      <c r="EP20" s="24">
        <f t="shared" ref="EP20:EP72" si="4">EQ20+EV20</f>
        <v>41088.745600000002</v>
      </c>
      <c r="EQ20" s="24">
        <f t="shared" ref="EQ20:EQ72" si="5">SUM(ER20:EU20)</f>
        <v>32495.1456</v>
      </c>
      <c r="ER20" s="24">
        <v>31934</v>
      </c>
      <c r="ES20" s="24">
        <v>0</v>
      </c>
      <c r="ET20" s="24">
        <v>264.04559999999998</v>
      </c>
      <c r="EU20" s="24">
        <v>297.10000000000002</v>
      </c>
      <c r="EV20" s="24">
        <v>8593.6</v>
      </c>
      <c r="EW20" s="24">
        <v>1663.4351999999999</v>
      </c>
      <c r="EX20" s="52">
        <v>33433.8868</v>
      </c>
      <c r="EY20" s="52">
        <v>9050</v>
      </c>
      <c r="EZ20" s="52">
        <f>EX20-ER20-ET20</f>
        <v>1235.8412000000003</v>
      </c>
      <c r="FA20" s="52">
        <f>EY20-EV20</f>
        <v>456.39999999999964</v>
      </c>
      <c r="FB20" s="12">
        <v>706.5</v>
      </c>
      <c r="FC20" s="12">
        <f>FB20-D20</f>
        <v>0</v>
      </c>
      <c r="FD20" s="12">
        <v>34139.342799999999</v>
      </c>
      <c r="FE20" s="12">
        <f>FD20-EQ20</f>
        <v>1644.1971999999987</v>
      </c>
      <c r="FF20" s="12">
        <v>9050</v>
      </c>
      <c r="FG20" s="12">
        <f>FF20-EV20</f>
        <v>456.39999999999964</v>
      </c>
      <c r="FI20" s="41">
        <f>E20+S20+T20+U20+V20+W20+X20+Y20+Z20+AA20+AB20+AC20+AD20+AE20+AF20+AG20+AH20+AI20+AJ20+AO20+AR20+BB20+BC20+BD20+BE20+BF20+BG20+BH20+BI20+BJ20</f>
        <v>266.7</v>
      </c>
      <c r="FJ20" s="41">
        <f>G20+AK20+AL20+AP20+AS20+AT20+BK20+H20</f>
        <v>316.39999999999998</v>
      </c>
      <c r="FK20" s="41">
        <f>I20+J20+K20+AM20+AN20+AQ20+AU20+AV20+AZ20+BA20+BL20</f>
        <v>123.4</v>
      </c>
      <c r="FL20" s="41">
        <f>FI20+FJ20+FK20</f>
        <v>706.49999999999989</v>
      </c>
      <c r="FN20" s="48">
        <v>706.50000000000011</v>
      </c>
      <c r="FO20" s="41">
        <f>FL20-FN20</f>
        <v>0</v>
      </c>
    </row>
    <row r="21" spans="1:171" s="12" customFormat="1" ht="18.75" x14ac:dyDescent="0.25">
      <c r="A21" s="27">
        <v>2</v>
      </c>
      <c r="B21" s="28" t="s">
        <v>83</v>
      </c>
      <c r="C21" s="38" t="s">
        <v>127</v>
      </c>
      <c r="D21" s="24">
        <f t="shared" si="0"/>
        <v>567.69999999999993</v>
      </c>
      <c r="E21" s="24">
        <v>263</v>
      </c>
      <c r="F21" s="24">
        <v>0</v>
      </c>
      <c r="G21" s="24">
        <v>248.7</v>
      </c>
      <c r="H21" s="24">
        <v>0</v>
      </c>
      <c r="I21" s="24">
        <v>17.7</v>
      </c>
      <c r="J21" s="24">
        <v>33.299999999999997</v>
      </c>
      <c r="K21" s="24">
        <v>0</v>
      </c>
      <c r="L21" s="24"/>
      <c r="M21" s="24"/>
      <c r="N21" s="24"/>
      <c r="O21" s="24"/>
      <c r="P21" s="24"/>
      <c r="Q21" s="24"/>
      <c r="R21" s="24"/>
      <c r="S21" s="24">
        <v>0</v>
      </c>
      <c r="T21" s="24">
        <v>0</v>
      </c>
      <c r="U21" s="24">
        <v>0</v>
      </c>
      <c r="V21" s="24">
        <v>0</v>
      </c>
      <c r="W21" s="24">
        <v>0</v>
      </c>
      <c r="X21" s="24">
        <v>0</v>
      </c>
      <c r="Y21" s="24">
        <v>0</v>
      </c>
      <c r="Z21" s="24">
        <v>0</v>
      </c>
      <c r="AA21" s="24">
        <v>0</v>
      </c>
      <c r="AB21" s="24">
        <v>0</v>
      </c>
      <c r="AC21" s="24">
        <v>0</v>
      </c>
      <c r="AD21" s="24">
        <v>0</v>
      </c>
      <c r="AE21" s="24">
        <v>0</v>
      </c>
      <c r="AF21" s="24">
        <v>0</v>
      </c>
      <c r="AG21" s="24">
        <v>0</v>
      </c>
      <c r="AH21" s="24">
        <v>0</v>
      </c>
      <c r="AI21" s="24">
        <v>0</v>
      </c>
      <c r="AJ21" s="24">
        <v>0</v>
      </c>
      <c r="AK21" s="24">
        <v>0</v>
      </c>
      <c r="AL21" s="24">
        <v>0</v>
      </c>
      <c r="AM21" s="24">
        <v>0</v>
      </c>
      <c r="AN21" s="24">
        <v>0</v>
      </c>
      <c r="AO21" s="24"/>
      <c r="AP21" s="24">
        <v>0</v>
      </c>
      <c r="AQ21" s="24">
        <v>0</v>
      </c>
      <c r="AR21" s="24">
        <v>2</v>
      </c>
      <c r="AS21" s="24"/>
      <c r="AT21" s="24">
        <v>3</v>
      </c>
      <c r="AU21" s="24">
        <v>0</v>
      </c>
      <c r="AV21" s="24">
        <v>0</v>
      </c>
      <c r="AW21" s="24"/>
      <c r="AX21" s="24"/>
      <c r="AY21" s="24"/>
      <c r="AZ21" s="24">
        <v>0</v>
      </c>
      <c r="BA21" s="24">
        <v>0</v>
      </c>
      <c r="BB21" s="24"/>
      <c r="BC21" s="24"/>
      <c r="BD21" s="24"/>
      <c r="BE21" s="24">
        <v>0</v>
      </c>
      <c r="BF21" s="24"/>
      <c r="BG21" s="24">
        <v>0</v>
      </c>
      <c r="BH21" s="24">
        <v>0</v>
      </c>
      <c r="BI21" s="24">
        <v>0</v>
      </c>
      <c r="BJ21" s="24">
        <v>0</v>
      </c>
      <c r="BK21" s="24">
        <v>0</v>
      </c>
      <c r="BL21" s="24">
        <v>0</v>
      </c>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f t="shared" si="1"/>
        <v>90</v>
      </c>
      <c r="CZ21" s="24">
        <v>30</v>
      </c>
      <c r="DA21" s="24"/>
      <c r="DB21" s="24"/>
      <c r="DC21" s="24"/>
      <c r="DD21" s="24"/>
      <c r="DE21" s="24"/>
      <c r="DF21" s="24"/>
      <c r="DG21" s="24"/>
      <c r="DH21" s="24"/>
      <c r="DI21" s="24"/>
      <c r="DJ21" s="24"/>
      <c r="DK21" s="24">
        <v>50</v>
      </c>
      <c r="DL21" s="24"/>
      <c r="DM21" s="24"/>
      <c r="DN21" s="24">
        <v>10</v>
      </c>
      <c r="DO21" s="24"/>
      <c r="DP21" s="24"/>
      <c r="DQ21" s="24">
        <f t="shared" si="2"/>
        <v>150</v>
      </c>
      <c r="DR21" s="24">
        <v>150</v>
      </c>
      <c r="DS21" s="24"/>
      <c r="DT21" s="24"/>
      <c r="DU21" s="24"/>
      <c r="DV21" s="24"/>
      <c r="DW21" s="24"/>
      <c r="DX21" s="24"/>
      <c r="DY21" s="24"/>
      <c r="DZ21" s="24"/>
      <c r="EA21" s="24"/>
      <c r="EB21" s="24"/>
      <c r="EC21" s="24"/>
      <c r="ED21" s="24"/>
      <c r="EE21" s="24"/>
      <c r="EF21" s="24"/>
      <c r="EG21" s="24"/>
      <c r="EH21" s="24"/>
      <c r="EI21" s="24">
        <v>2</v>
      </c>
      <c r="EJ21" s="24">
        <f t="shared" si="3"/>
        <v>0</v>
      </c>
      <c r="EK21" s="24"/>
      <c r="EL21" s="24"/>
      <c r="EM21" s="24"/>
      <c r="EN21" s="24"/>
      <c r="EO21" s="24"/>
      <c r="EP21" s="24">
        <f t="shared" si="4"/>
        <v>31526.1</v>
      </c>
      <c r="EQ21" s="24">
        <f t="shared" si="5"/>
        <v>24544.899999999998</v>
      </c>
      <c r="ER21" s="24">
        <v>24235.8</v>
      </c>
      <c r="ES21" s="24">
        <v>0</v>
      </c>
      <c r="ET21" s="24">
        <v>0</v>
      </c>
      <c r="EU21" s="24">
        <v>309.10000000000002</v>
      </c>
      <c r="EV21" s="24">
        <v>6981.2</v>
      </c>
      <c r="EW21" s="24">
        <v>1460.0628000000002</v>
      </c>
      <c r="EX21" s="52">
        <v>23593.430100000001</v>
      </c>
      <c r="EY21" s="52">
        <v>7105</v>
      </c>
      <c r="EZ21" s="52">
        <f t="shared" ref="EZ21:EZ65" si="6">EX21-ER21-ET21</f>
        <v>-642.36989999999787</v>
      </c>
      <c r="FA21" s="52">
        <f t="shared" ref="FA21:FA65" si="7">EY21-EV21</f>
        <v>123.80000000000018</v>
      </c>
      <c r="FB21" s="12">
        <v>567.70000000000005</v>
      </c>
      <c r="FC21" s="12">
        <f t="shared" ref="FC21:FC65" si="8">FB21-D21</f>
        <v>0</v>
      </c>
      <c r="FD21" s="12">
        <v>24120.056100000002</v>
      </c>
      <c r="FE21" s="12">
        <f t="shared" ref="FE21:FE73" si="9">FD21-EQ21</f>
        <v>-424.84389999999621</v>
      </c>
      <c r="FF21" s="12">
        <v>7105</v>
      </c>
      <c r="FG21" s="12">
        <f t="shared" ref="FG21:FG65" si="10">FF21-EV21</f>
        <v>123.80000000000018</v>
      </c>
      <c r="FI21" s="41">
        <f t="shared" ref="FI21:FI76" si="11">E21+S21+T21+U21+V21+W21+X21+Y21+Z21+AA21+AB21+AC21+AD21+AE21+AF21+AG21+AH21+AI21+AJ21+AO21+AR21+BB21+BC21+BD21+BE21+BF21+BG21+BH21+BI21+BJ21</f>
        <v>265</v>
      </c>
      <c r="FJ21" s="41">
        <f t="shared" ref="FJ21:FJ76" si="12">G21+AK21+AL21+AP21+AS21+AT21+BK21+H21</f>
        <v>251.7</v>
      </c>
      <c r="FK21" s="41">
        <f t="shared" ref="FK21:FK65" si="13">I21+J21+K21+AM21+AN21+AQ21+AU21+AV21+AZ21+BA21+BL21</f>
        <v>51</v>
      </c>
      <c r="FL21" s="41">
        <f t="shared" ref="FL21:FL76" si="14">FI21+FJ21+FK21</f>
        <v>567.70000000000005</v>
      </c>
      <c r="FN21" s="48">
        <v>567.69999999999993</v>
      </c>
      <c r="FO21" s="41">
        <f t="shared" ref="FO21:FO65" si="15">FL21-FN21</f>
        <v>0</v>
      </c>
    </row>
    <row r="22" spans="1:171" s="12" customFormat="1" ht="18.75" x14ac:dyDescent="0.25">
      <c r="A22" s="29">
        <v>3</v>
      </c>
      <c r="B22" s="30" t="s">
        <v>84</v>
      </c>
      <c r="C22" s="38" t="s">
        <v>127</v>
      </c>
      <c r="D22" s="24">
        <f t="shared" si="0"/>
        <v>542.70000000000005</v>
      </c>
      <c r="E22" s="24">
        <v>226.7</v>
      </c>
      <c r="F22" s="24">
        <v>0</v>
      </c>
      <c r="G22" s="24">
        <v>266</v>
      </c>
      <c r="H22" s="24">
        <v>0</v>
      </c>
      <c r="I22" s="24">
        <v>14</v>
      </c>
      <c r="J22" s="24">
        <v>36</v>
      </c>
      <c r="K22" s="24">
        <v>0</v>
      </c>
      <c r="L22" s="24"/>
      <c r="M22" s="24"/>
      <c r="N22" s="24"/>
      <c r="O22" s="24"/>
      <c r="P22" s="24"/>
      <c r="Q22" s="24"/>
      <c r="R22" s="24"/>
      <c r="S22" s="24">
        <v>0</v>
      </c>
      <c r="T22" s="24">
        <v>0</v>
      </c>
      <c r="U22" s="24">
        <v>0</v>
      </c>
      <c r="V22" s="24">
        <v>0</v>
      </c>
      <c r="W22" s="24">
        <v>0</v>
      </c>
      <c r="X22" s="24">
        <v>0</v>
      </c>
      <c r="Y22" s="24">
        <v>0</v>
      </c>
      <c r="Z22" s="24">
        <v>0</v>
      </c>
      <c r="AA22" s="24">
        <v>0</v>
      </c>
      <c r="AB22" s="24">
        <v>0</v>
      </c>
      <c r="AC22" s="24">
        <v>0</v>
      </c>
      <c r="AD22" s="24">
        <v>0</v>
      </c>
      <c r="AE22" s="24">
        <v>0</v>
      </c>
      <c r="AF22" s="24">
        <v>0</v>
      </c>
      <c r="AG22" s="24">
        <v>0</v>
      </c>
      <c r="AH22" s="24">
        <v>0</v>
      </c>
      <c r="AI22" s="24">
        <v>0</v>
      </c>
      <c r="AJ22" s="24">
        <v>0</v>
      </c>
      <c r="AK22" s="24">
        <v>0</v>
      </c>
      <c r="AL22" s="24">
        <v>0</v>
      </c>
      <c r="AM22" s="24">
        <v>0</v>
      </c>
      <c r="AN22" s="24">
        <v>0</v>
      </c>
      <c r="AO22" s="24"/>
      <c r="AP22" s="24">
        <v>0</v>
      </c>
      <c r="AQ22" s="24">
        <v>0</v>
      </c>
      <c r="AR22" s="24">
        <v>0</v>
      </c>
      <c r="AS22" s="24"/>
      <c r="AT22" s="24">
        <v>0</v>
      </c>
      <c r="AU22" s="24">
        <v>0</v>
      </c>
      <c r="AV22" s="24">
        <v>0</v>
      </c>
      <c r="AW22" s="24"/>
      <c r="AX22" s="24"/>
      <c r="AY22" s="24"/>
      <c r="AZ22" s="24">
        <v>0</v>
      </c>
      <c r="BA22" s="24">
        <v>0</v>
      </c>
      <c r="BB22" s="24"/>
      <c r="BC22" s="24"/>
      <c r="BD22" s="24"/>
      <c r="BE22" s="24">
        <v>0</v>
      </c>
      <c r="BF22" s="24"/>
      <c r="BG22" s="24">
        <v>0</v>
      </c>
      <c r="BH22" s="24">
        <v>0</v>
      </c>
      <c r="BI22" s="24">
        <v>0</v>
      </c>
      <c r="BJ22" s="24">
        <v>0</v>
      </c>
      <c r="BK22" s="24">
        <v>0</v>
      </c>
      <c r="BL22" s="24">
        <v>0</v>
      </c>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f t="shared" si="1"/>
        <v>180</v>
      </c>
      <c r="CZ22" s="24">
        <v>45</v>
      </c>
      <c r="DA22" s="24"/>
      <c r="DB22" s="24"/>
      <c r="DC22" s="24"/>
      <c r="DD22" s="24"/>
      <c r="DE22" s="24"/>
      <c r="DF22" s="24"/>
      <c r="DG22" s="24"/>
      <c r="DH22" s="24"/>
      <c r="DI22" s="24"/>
      <c r="DJ22" s="24"/>
      <c r="DK22" s="24">
        <v>110</v>
      </c>
      <c r="DL22" s="24"/>
      <c r="DM22" s="24"/>
      <c r="DN22" s="24">
        <v>25</v>
      </c>
      <c r="DO22" s="24"/>
      <c r="DP22" s="24"/>
      <c r="DQ22" s="24">
        <f t="shared" si="2"/>
        <v>75</v>
      </c>
      <c r="DR22" s="24">
        <v>75</v>
      </c>
      <c r="DS22" s="24"/>
      <c r="DT22" s="24"/>
      <c r="DU22" s="24"/>
      <c r="DV22" s="24"/>
      <c r="DW22" s="24"/>
      <c r="DX22" s="24"/>
      <c r="DY22" s="24"/>
      <c r="DZ22" s="24"/>
      <c r="EA22" s="24"/>
      <c r="EB22" s="24"/>
      <c r="EC22" s="24"/>
      <c r="ED22" s="24"/>
      <c r="EE22" s="24"/>
      <c r="EF22" s="24"/>
      <c r="EG22" s="24"/>
      <c r="EH22" s="24"/>
      <c r="EI22" s="24">
        <v>2</v>
      </c>
      <c r="EJ22" s="24">
        <f t="shared" si="3"/>
        <v>0</v>
      </c>
      <c r="EK22" s="24"/>
      <c r="EL22" s="24"/>
      <c r="EM22" s="24"/>
      <c r="EN22" s="24"/>
      <c r="EO22" s="24"/>
      <c r="EP22" s="24">
        <f t="shared" si="4"/>
        <v>30601.599999999999</v>
      </c>
      <c r="EQ22" s="24">
        <f t="shared" si="5"/>
        <v>24053.8</v>
      </c>
      <c r="ER22" s="24">
        <v>23832.1</v>
      </c>
      <c r="ES22" s="24">
        <v>0</v>
      </c>
      <c r="ET22" s="24">
        <v>0</v>
      </c>
      <c r="EU22" s="24">
        <v>221.7</v>
      </c>
      <c r="EV22" s="24">
        <v>6547.8</v>
      </c>
      <c r="EW22" s="24">
        <v>1550.5518000000002</v>
      </c>
      <c r="EX22" s="52">
        <v>24162.506099999999</v>
      </c>
      <c r="EY22" s="52">
        <v>6762</v>
      </c>
      <c r="EZ22" s="52">
        <f t="shared" si="6"/>
        <v>330.40610000000015</v>
      </c>
      <c r="FA22" s="52">
        <f t="shared" si="7"/>
        <v>214.19999999999982</v>
      </c>
      <c r="FB22" s="12">
        <v>542.70000000000005</v>
      </c>
      <c r="FC22" s="12">
        <f t="shared" si="8"/>
        <v>0</v>
      </c>
      <c r="FD22" s="12">
        <v>24680.987099999998</v>
      </c>
      <c r="FE22" s="12">
        <f t="shared" si="9"/>
        <v>627.18709999999919</v>
      </c>
      <c r="FF22" s="12">
        <v>6762</v>
      </c>
      <c r="FG22" s="12">
        <f t="shared" si="10"/>
        <v>214.19999999999982</v>
      </c>
      <c r="FI22" s="41">
        <f t="shared" si="11"/>
        <v>226.7</v>
      </c>
      <c r="FJ22" s="41">
        <f t="shared" si="12"/>
        <v>266</v>
      </c>
      <c r="FK22" s="41">
        <f t="shared" si="13"/>
        <v>50</v>
      </c>
      <c r="FL22" s="41">
        <f t="shared" si="14"/>
        <v>542.70000000000005</v>
      </c>
      <c r="FN22" s="48">
        <v>542.70000000000005</v>
      </c>
      <c r="FO22" s="41">
        <f t="shared" si="15"/>
        <v>0</v>
      </c>
    </row>
    <row r="23" spans="1:171" s="12" customFormat="1" ht="18.75" x14ac:dyDescent="0.25">
      <c r="A23" s="31">
        <v>4</v>
      </c>
      <c r="B23" s="32" t="s">
        <v>85</v>
      </c>
      <c r="C23" s="38" t="s">
        <v>127</v>
      </c>
      <c r="D23" s="24">
        <f t="shared" si="0"/>
        <v>697.6</v>
      </c>
      <c r="E23" s="24">
        <v>321.3</v>
      </c>
      <c r="F23" s="24">
        <v>0</v>
      </c>
      <c r="G23" s="24">
        <v>295.3</v>
      </c>
      <c r="H23" s="24">
        <v>0</v>
      </c>
      <c r="I23" s="24">
        <v>43.7</v>
      </c>
      <c r="J23" s="24">
        <v>33.299999999999997</v>
      </c>
      <c r="K23" s="24">
        <v>0</v>
      </c>
      <c r="L23" s="24"/>
      <c r="M23" s="24"/>
      <c r="N23" s="24"/>
      <c r="O23" s="24"/>
      <c r="P23" s="24"/>
      <c r="Q23" s="24"/>
      <c r="R23" s="24"/>
      <c r="S23" s="24">
        <v>0</v>
      </c>
      <c r="T23" s="24">
        <v>0</v>
      </c>
      <c r="U23" s="24">
        <v>0</v>
      </c>
      <c r="V23" s="24">
        <v>0</v>
      </c>
      <c r="W23" s="24">
        <v>0</v>
      </c>
      <c r="X23" s="24">
        <v>0</v>
      </c>
      <c r="Y23" s="24">
        <v>0</v>
      </c>
      <c r="Z23" s="24">
        <v>0</v>
      </c>
      <c r="AA23" s="24">
        <v>0</v>
      </c>
      <c r="AB23" s="24">
        <v>0</v>
      </c>
      <c r="AC23" s="24">
        <v>0</v>
      </c>
      <c r="AD23" s="24">
        <v>0</v>
      </c>
      <c r="AE23" s="24">
        <v>0</v>
      </c>
      <c r="AF23" s="24">
        <v>0</v>
      </c>
      <c r="AG23" s="24">
        <v>0</v>
      </c>
      <c r="AH23" s="24">
        <v>0</v>
      </c>
      <c r="AI23" s="24">
        <v>0</v>
      </c>
      <c r="AJ23" s="24">
        <v>0</v>
      </c>
      <c r="AK23" s="24">
        <v>0</v>
      </c>
      <c r="AL23" s="24">
        <v>0</v>
      </c>
      <c r="AM23" s="24">
        <v>0</v>
      </c>
      <c r="AN23" s="24">
        <v>0</v>
      </c>
      <c r="AO23" s="24"/>
      <c r="AP23" s="24">
        <v>1</v>
      </c>
      <c r="AQ23" s="24">
        <v>0</v>
      </c>
      <c r="AR23" s="24">
        <v>1</v>
      </c>
      <c r="AS23" s="24"/>
      <c r="AT23" s="24">
        <v>2</v>
      </c>
      <c r="AU23" s="24">
        <v>0</v>
      </c>
      <c r="AV23" s="24">
        <v>0</v>
      </c>
      <c r="AW23" s="24"/>
      <c r="AX23" s="24"/>
      <c r="AY23" s="24"/>
      <c r="AZ23" s="24">
        <v>0</v>
      </c>
      <c r="BA23" s="24">
        <v>0</v>
      </c>
      <c r="BB23" s="24"/>
      <c r="BC23" s="24"/>
      <c r="BD23" s="24"/>
      <c r="BE23" s="24">
        <v>0</v>
      </c>
      <c r="BF23" s="24"/>
      <c r="BG23" s="24">
        <v>0</v>
      </c>
      <c r="BH23" s="24">
        <v>0</v>
      </c>
      <c r="BI23" s="24">
        <v>0</v>
      </c>
      <c r="BJ23" s="24">
        <v>0</v>
      </c>
      <c r="BK23" s="24">
        <v>0</v>
      </c>
      <c r="BL23" s="24">
        <v>0</v>
      </c>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f t="shared" si="1"/>
        <v>180</v>
      </c>
      <c r="CZ23" s="24">
        <v>20</v>
      </c>
      <c r="DA23" s="24"/>
      <c r="DB23" s="24"/>
      <c r="DC23" s="24"/>
      <c r="DD23" s="24"/>
      <c r="DE23" s="24"/>
      <c r="DF23" s="24"/>
      <c r="DG23" s="24"/>
      <c r="DH23" s="24"/>
      <c r="DI23" s="24"/>
      <c r="DJ23" s="24"/>
      <c r="DK23" s="24">
        <v>120</v>
      </c>
      <c r="DL23" s="24"/>
      <c r="DM23" s="24"/>
      <c r="DN23" s="24">
        <v>40</v>
      </c>
      <c r="DO23" s="24"/>
      <c r="DP23" s="24"/>
      <c r="DQ23" s="24">
        <f t="shared" si="2"/>
        <v>75</v>
      </c>
      <c r="DR23" s="24">
        <v>75</v>
      </c>
      <c r="DS23" s="24"/>
      <c r="DT23" s="24"/>
      <c r="DU23" s="24"/>
      <c r="DV23" s="24"/>
      <c r="DW23" s="24"/>
      <c r="DX23" s="24"/>
      <c r="DY23" s="24"/>
      <c r="DZ23" s="24"/>
      <c r="EA23" s="24"/>
      <c r="EB23" s="24"/>
      <c r="EC23" s="24"/>
      <c r="ED23" s="24"/>
      <c r="EE23" s="24"/>
      <c r="EF23" s="24"/>
      <c r="EG23" s="24"/>
      <c r="EH23" s="24"/>
      <c r="EI23" s="24">
        <v>4</v>
      </c>
      <c r="EJ23" s="24">
        <f t="shared" si="3"/>
        <v>0</v>
      </c>
      <c r="EK23" s="24"/>
      <c r="EL23" s="24"/>
      <c r="EM23" s="24"/>
      <c r="EN23" s="24"/>
      <c r="EO23" s="24"/>
      <c r="EP23" s="24">
        <f t="shared" si="4"/>
        <v>38102.678399999997</v>
      </c>
      <c r="EQ23" s="24">
        <f t="shared" si="5"/>
        <v>30425.778399999996</v>
      </c>
      <c r="ER23" s="24">
        <v>28816.999999999996</v>
      </c>
      <c r="ES23" s="24">
        <v>0</v>
      </c>
      <c r="ET23" s="24">
        <v>1313.9784</v>
      </c>
      <c r="EU23" s="24">
        <v>294.8</v>
      </c>
      <c r="EV23" s="24">
        <v>7676.9</v>
      </c>
      <c r="EW23" s="24">
        <v>1104.4866</v>
      </c>
      <c r="EX23" s="52">
        <v>28704.629300000001</v>
      </c>
      <c r="EY23" s="52">
        <v>7957.8379999999997</v>
      </c>
      <c r="EZ23" s="52">
        <f t="shared" si="6"/>
        <v>-1426.3490999999958</v>
      </c>
      <c r="FA23" s="52">
        <f t="shared" si="7"/>
        <v>280.9380000000001</v>
      </c>
      <c r="FB23" s="12">
        <v>697.6</v>
      </c>
      <c r="FC23" s="12">
        <f t="shared" si="8"/>
        <v>0</v>
      </c>
      <c r="FD23" s="12">
        <v>29241.885300000002</v>
      </c>
      <c r="FE23" s="12">
        <f t="shared" si="9"/>
        <v>-1183.8930999999939</v>
      </c>
      <c r="FF23" s="12">
        <v>7957.8379999999997</v>
      </c>
      <c r="FG23" s="12">
        <f t="shared" si="10"/>
        <v>280.9380000000001</v>
      </c>
      <c r="FI23" s="41">
        <f t="shared" si="11"/>
        <v>322.3</v>
      </c>
      <c r="FJ23" s="41">
        <f t="shared" si="12"/>
        <v>298.3</v>
      </c>
      <c r="FK23" s="41">
        <f t="shared" si="13"/>
        <v>77</v>
      </c>
      <c r="FL23" s="41">
        <f t="shared" si="14"/>
        <v>697.6</v>
      </c>
      <c r="FN23" s="48">
        <v>697.6</v>
      </c>
      <c r="FO23" s="41">
        <f t="shared" si="15"/>
        <v>0</v>
      </c>
    </row>
    <row r="24" spans="1:171" s="12" customFormat="1" ht="18.75" x14ac:dyDescent="0.25">
      <c r="A24" s="31">
        <v>5</v>
      </c>
      <c r="B24" s="32" t="s">
        <v>86</v>
      </c>
      <c r="C24" s="40" t="s">
        <v>127</v>
      </c>
      <c r="D24" s="24">
        <f t="shared" si="0"/>
        <v>590.70000000000005</v>
      </c>
      <c r="E24" s="24">
        <v>257.7</v>
      </c>
      <c r="F24" s="24">
        <v>0</v>
      </c>
      <c r="G24" s="24">
        <v>266</v>
      </c>
      <c r="H24" s="24">
        <v>0</v>
      </c>
      <c r="I24" s="24">
        <v>18.7</v>
      </c>
      <c r="J24" s="24">
        <v>33.299999999999997</v>
      </c>
      <c r="K24" s="24">
        <v>0</v>
      </c>
      <c r="L24" s="24"/>
      <c r="M24" s="24"/>
      <c r="N24" s="24"/>
      <c r="O24" s="24"/>
      <c r="P24" s="24"/>
      <c r="Q24" s="24"/>
      <c r="R24" s="24"/>
      <c r="S24" s="24">
        <v>0</v>
      </c>
      <c r="T24" s="24">
        <v>0</v>
      </c>
      <c r="U24" s="24">
        <v>0</v>
      </c>
      <c r="V24" s="24">
        <v>0</v>
      </c>
      <c r="W24" s="24">
        <v>0</v>
      </c>
      <c r="X24" s="24">
        <v>0</v>
      </c>
      <c r="Y24" s="24">
        <v>0</v>
      </c>
      <c r="Z24" s="24">
        <v>0</v>
      </c>
      <c r="AA24" s="24">
        <v>0</v>
      </c>
      <c r="AB24" s="24">
        <v>0</v>
      </c>
      <c r="AC24" s="24">
        <v>0</v>
      </c>
      <c r="AD24" s="24">
        <v>0</v>
      </c>
      <c r="AE24" s="24">
        <v>0</v>
      </c>
      <c r="AF24" s="24">
        <v>0</v>
      </c>
      <c r="AG24" s="24">
        <v>0</v>
      </c>
      <c r="AH24" s="24">
        <v>0</v>
      </c>
      <c r="AI24" s="24">
        <v>0</v>
      </c>
      <c r="AJ24" s="24">
        <v>0</v>
      </c>
      <c r="AK24" s="24">
        <v>0</v>
      </c>
      <c r="AL24" s="24">
        <v>0</v>
      </c>
      <c r="AM24" s="24">
        <v>0</v>
      </c>
      <c r="AN24" s="24">
        <v>0</v>
      </c>
      <c r="AO24" s="24"/>
      <c r="AP24" s="24">
        <v>0</v>
      </c>
      <c r="AQ24" s="24">
        <v>0</v>
      </c>
      <c r="AR24" s="24">
        <v>5</v>
      </c>
      <c r="AS24" s="24"/>
      <c r="AT24" s="24">
        <v>6</v>
      </c>
      <c r="AU24" s="24">
        <v>2</v>
      </c>
      <c r="AV24" s="24">
        <v>2</v>
      </c>
      <c r="AW24" s="24"/>
      <c r="AX24" s="24"/>
      <c r="AY24" s="24"/>
      <c r="AZ24" s="24">
        <v>0</v>
      </c>
      <c r="BA24" s="24">
        <v>0</v>
      </c>
      <c r="BB24" s="24"/>
      <c r="BC24" s="24"/>
      <c r="BD24" s="24"/>
      <c r="BE24" s="24">
        <v>0</v>
      </c>
      <c r="BF24" s="24"/>
      <c r="BG24" s="24">
        <v>0</v>
      </c>
      <c r="BH24" s="24">
        <v>0</v>
      </c>
      <c r="BI24" s="24">
        <v>0</v>
      </c>
      <c r="BJ24" s="24">
        <v>0</v>
      </c>
      <c r="BK24" s="24">
        <v>0</v>
      </c>
      <c r="BL24" s="24">
        <v>0</v>
      </c>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f t="shared" si="1"/>
        <v>90</v>
      </c>
      <c r="CZ24" s="24">
        <v>58</v>
      </c>
      <c r="DA24" s="24"/>
      <c r="DB24" s="24"/>
      <c r="DC24" s="24"/>
      <c r="DD24" s="24"/>
      <c r="DE24" s="24"/>
      <c r="DF24" s="24"/>
      <c r="DG24" s="24"/>
      <c r="DH24" s="24"/>
      <c r="DI24" s="24"/>
      <c r="DJ24" s="24"/>
      <c r="DK24" s="24">
        <v>20</v>
      </c>
      <c r="DL24" s="24"/>
      <c r="DM24" s="24"/>
      <c r="DN24" s="24">
        <v>12</v>
      </c>
      <c r="DO24" s="24"/>
      <c r="DP24" s="24"/>
      <c r="DQ24" s="24">
        <f t="shared" si="2"/>
        <v>100</v>
      </c>
      <c r="DR24" s="24">
        <v>100</v>
      </c>
      <c r="DS24" s="24"/>
      <c r="DT24" s="24"/>
      <c r="DU24" s="24"/>
      <c r="DV24" s="24"/>
      <c r="DW24" s="24"/>
      <c r="DX24" s="24"/>
      <c r="DY24" s="24"/>
      <c r="DZ24" s="24"/>
      <c r="EA24" s="24"/>
      <c r="EB24" s="24"/>
      <c r="EC24" s="24"/>
      <c r="ED24" s="24"/>
      <c r="EE24" s="24"/>
      <c r="EF24" s="24"/>
      <c r="EG24" s="24"/>
      <c r="EH24" s="24"/>
      <c r="EI24" s="24">
        <v>0</v>
      </c>
      <c r="EJ24" s="24">
        <f t="shared" si="3"/>
        <v>0</v>
      </c>
      <c r="EK24" s="24"/>
      <c r="EL24" s="24"/>
      <c r="EM24" s="24"/>
      <c r="EN24" s="24"/>
      <c r="EO24" s="24"/>
      <c r="EP24" s="24">
        <f t="shared" si="4"/>
        <v>34868.827400000002</v>
      </c>
      <c r="EQ24" s="24">
        <f t="shared" si="5"/>
        <v>27504.027399999999</v>
      </c>
      <c r="ER24" s="24">
        <v>26869.899999999998</v>
      </c>
      <c r="ES24" s="24">
        <v>0</v>
      </c>
      <c r="ET24" s="24">
        <v>206.62739999999999</v>
      </c>
      <c r="EU24" s="24">
        <v>427.5</v>
      </c>
      <c r="EV24" s="24">
        <v>7364.8</v>
      </c>
      <c r="EW24" s="24">
        <v>1717.5984000000001</v>
      </c>
      <c r="EX24" s="52">
        <v>28140.497700000004</v>
      </c>
      <c r="EY24" s="52">
        <v>7758.6880000000001</v>
      </c>
      <c r="EZ24" s="52">
        <f t="shared" si="6"/>
        <v>1063.9703000000056</v>
      </c>
      <c r="FA24" s="52">
        <f t="shared" si="7"/>
        <v>393.88799999999992</v>
      </c>
      <c r="FB24" s="12">
        <v>590.70000000000005</v>
      </c>
      <c r="FC24" s="12">
        <f t="shared" si="8"/>
        <v>0</v>
      </c>
      <c r="FD24" s="12">
        <v>28789.951700000005</v>
      </c>
      <c r="FE24" s="12">
        <f t="shared" si="9"/>
        <v>1285.924300000006</v>
      </c>
      <c r="FF24" s="12">
        <v>7758.6880000000001</v>
      </c>
      <c r="FG24" s="12">
        <f t="shared" si="10"/>
        <v>393.88799999999992</v>
      </c>
      <c r="FI24" s="41">
        <f t="shared" si="11"/>
        <v>262.7</v>
      </c>
      <c r="FJ24" s="41">
        <f t="shared" si="12"/>
        <v>272</v>
      </c>
      <c r="FK24" s="41">
        <f t="shared" si="13"/>
        <v>56</v>
      </c>
      <c r="FL24" s="41">
        <f t="shared" si="14"/>
        <v>590.70000000000005</v>
      </c>
      <c r="FN24" s="48">
        <v>590.70000000000005</v>
      </c>
      <c r="FO24" s="41">
        <f t="shared" si="15"/>
        <v>0</v>
      </c>
    </row>
    <row r="25" spans="1:171" s="12" customFormat="1" ht="18.75" x14ac:dyDescent="0.25">
      <c r="A25" s="31">
        <v>6</v>
      </c>
      <c r="B25" s="32" t="s">
        <v>87</v>
      </c>
      <c r="C25" s="40" t="s">
        <v>127</v>
      </c>
      <c r="D25" s="24">
        <f t="shared" si="0"/>
        <v>476.6</v>
      </c>
      <c r="E25" s="24">
        <v>203.3</v>
      </c>
      <c r="F25" s="24">
        <v>0</v>
      </c>
      <c r="G25" s="24">
        <v>223.3</v>
      </c>
      <c r="H25" s="24">
        <v>0</v>
      </c>
      <c r="I25" s="24">
        <v>15.7</v>
      </c>
      <c r="J25" s="24">
        <v>33.299999999999997</v>
      </c>
      <c r="K25" s="24">
        <v>0</v>
      </c>
      <c r="L25" s="24"/>
      <c r="M25" s="24"/>
      <c r="N25" s="24"/>
      <c r="O25" s="24"/>
      <c r="P25" s="24"/>
      <c r="Q25" s="24"/>
      <c r="R25" s="24"/>
      <c r="S25" s="24">
        <v>0</v>
      </c>
      <c r="T25" s="24">
        <v>0</v>
      </c>
      <c r="U25" s="24">
        <v>0</v>
      </c>
      <c r="V25" s="24">
        <v>0</v>
      </c>
      <c r="W25" s="24">
        <v>0</v>
      </c>
      <c r="X25" s="24">
        <v>0</v>
      </c>
      <c r="Y25" s="24">
        <v>0</v>
      </c>
      <c r="Z25" s="24">
        <v>0</v>
      </c>
      <c r="AA25" s="24">
        <v>0</v>
      </c>
      <c r="AB25" s="24">
        <v>0</v>
      </c>
      <c r="AC25" s="24">
        <v>0</v>
      </c>
      <c r="AD25" s="24">
        <v>0</v>
      </c>
      <c r="AE25" s="24">
        <v>0</v>
      </c>
      <c r="AF25" s="24">
        <v>0</v>
      </c>
      <c r="AG25" s="24">
        <v>0</v>
      </c>
      <c r="AH25" s="24">
        <v>0</v>
      </c>
      <c r="AI25" s="24">
        <v>0</v>
      </c>
      <c r="AJ25" s="24">
        <v>0</v>
      </c>
      <c r="AK25" s="24">
        <v>0</v>
      </c>
      <c r="AL25" s="24">
        <v>0</v>
      </c>
      <c r="AM25" s="24">
        <v>0</v>
      </c>
      <c r="AN25" s="24">
        <v>0</v>
      </c>
      <c r="AO25" s="24"/>
      <c r="AP25" s="24">
        <v>0</v>
      </c>
      <c r="AQ25" s="24">
        <v>0</v>
      </c>
      <c r="AR25" s="24">
        <v>1</v>
      </c>
      <c r="AS25" s="24"/>
      <c r="AT25" s="24">
        <v>0</v>
      </c>
      <c r="AU25" s="24">
        <v>0</v>
      </c>
      <c r="AV25" s="24">
        <v>0</v>
      </c>
      <c r="AW25" s="24"/>
      <c r="AX25" s="24"/>
      <c r="AY25" s="24"/>
      <c r="AZ25" s="24">
        <v>0</v>
      </c>
      <c r="BA25" s="24">
        <v>0</v>
      </c>
      <c r="BB25" s="24"/>
      <c r="BC25" s="24"/>
      <c r="BD25" s="24"/>
      <c r="BE25" s="24">
        <v>0</v>
      </c>
      <c r="BF25" s="24"/>
      <c r="BG25" s="24">
        <v>0</v>
      </c>
      <c r="BH25" s="24">
        <v>0</v>
      </c>
      <c r="BI25" s="24">
        <v>0</v>
      </c>
      <c r="BJ25" s="24">
        <v>0</v>
      </c>
      <c r="BK25" s="24">
        <v>0</v>
      </c>
      <c r="BL25" s="24">
        <v>0</v>
      </c>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f t="shared" si="1"/>
        <v>90</v>
      </c>
      <c r="CZ25" s="24">
        <v>45</v>
      </c>
      <c r="DA25" s="24"/>
      <c r="DB25" s="24"/>
      <c r="DC25" s="24"/>
      <c r="DD25" s="24"/>
      <c r="DE25" s="24"/>
      <c r="DF25" s="24"/>
      <c r="DG25" s="24"/>
      <c r="DH25" s="24"/>
      <c r="DI25" s="24"/>
      <c r="DJ25" s="24"/>
      <c r="DK25" s="24">
        <v>30</v>
      </c>
      <c r="DL25" s="24"/>
      <c r="DM25" s="24"/>
      <c r="DN25" s="24">
        <v>15</v>
      </c>
      <c r="DO25" s="24"/>
      <c r="DP25" s="24"/>
      <c r="DQ25" s="24">
        <f t="shared" si="2"/>
        <v>50</v>
      </c>
      <c r="DR25" s="24">
        <v>50</v>
      </c>
      <c r="DS25" s="24"/>
      <c r="DT25" s="24"/>
      <c r="DU25" s="24"/>
      <c r="DV25" s="24"/>
      <c r="DW25" s="24"/>
      <c r="DX25" s="24"/>
      <c r="DY25" s="24"/>
      <c r="DZ25" s="24"/>
      <c r="EA25" s="24"/>
      <c r="EB25" s="24"/>
      <c r="EC25" s="24"/>
      <c r="ED25" s="24"/>
      <c r="EE25" s="24"/>
      <c r="EF25" s="24"/>
      <c r="EG25" s="24"/>
      <c r="EH25" s="24"/>
      <c r="EI25" s="24">
        <v>0</v>
      </c>
      <c r="EJ25" s="24">
        <f t="shared" si="3"/>
        <v>0</v>
      </c>
      <c r="EK25" s="24"/>
      <c r="EL25" s="24"/>
      <c r="EM25" s="24"/>
      <c r="EN25" s="24"/>
      <c r="EO25" s="24"/>
      <c r="EP25" s="24">
        <f t="shared" si="4"/>
        <v>27150.225600000002</v>
      </c>
      <c r="EQ25" s="24">
        <f t="shared" si="5"/>
        <v>21365.425600000002</v>
      </c>
      <c r="ER25" s="24">
        <v>20984.2</v>
      </c>
      <c r="ES25" s="24">
        <v>0</v>
      </c>
      <c r="ET25" s="24">
        <v>381.22559999999999</v>
      </c>
      <c r="EU25" s="24">
        <v>0</v>
      </c>
      <c r="EV25" s="24">
        <v>5784.8</v>
      </c>
      <c r="EW25" s="24">
        <v>1500.1644000000001</v>
      </c>
      <c r="EX25" s="52">
        <v>21053.528500000004</v>
      </c>
      <c r="EY25" s="52">
        <v>6384.1750000000002</v>
      </c>
      <c r="EZ25" s="52">
        <f t="shared" si="6"/>
        <v>-311.89709999999673</v>
      </c>
      <c r="FA25" s="52">
        <f t="shared" si="7"/>
        <v>599.375</v>
      </c>
      <c r="FB25" s="12">
        <v>476.6</v>
      </c>
      <c r="FC25" s="12">
        <f t="shared" si="8"/>
        <v>0</v>
      </c>
      <c r="FD25" s="12">
        <v>21053.528500000004</v>
      </c>
      <c r="FE25" s="12">
        <f t="shared" si="9"/>
        <v>-311.89709999999832</v>
      </c>
      <c r="FF25" s="12">
        <v>6384.1750000000002</v>
      </c>
      <c r="FG25" s="12">
        <f t="shared" si="10"/>
        <v>599.375</v>
      </c>
      <c r="FI25" s="41">
        <f t="shared" si="11"/>
        <v>204.3</v>
      </c>
      <c r="FJ25" s="41">
        <f t="shared" si="12"/>
        <v>223.3</v>
      </c>
      <c r="FK25" s="41">
        <f t="shared" si="13"/>
        <v>49</v>
      </c>
      <c r="FL25" s="41">
        <f t="shared" si="14"/>
        <v>476.6</v>
      </c>
      <c r="FN25" s="48">
        <v>476.6</v>
      </c>
      <c r="FO25" s="41">
        <f t="shared" si="15"/>
        <v>0</v>
      </c>
    </row>
    <row r="26" spans="1:171" s="12" customFormat="1" ht="18.75" x14ac:dyDescent="0.25">
      <c r="A26" s="31">
        <v>7</v>
      </c>
      <c r="B26" s="32" t="s">
        <v>88</v>
      </c>
      <c r="C26" s="40" t="s">
        <v>127</v>
      </c>
      <c r="D26" s="24">
        <f t="shared" si="0"/>
        <v>588</v>
      </c>
      <c r="E26" s="24">
        <v>223.3</v>
      </c>
      <c r="F26" s="24">
        <v>0</v>
      </c>
      <c r="G26" s="24">
        <v>309.7</v>
      </c>
      <c r="H26" s="24">
        <v>0</v>
      </c>
      <c r="I26" s="24">
        <v>16.7</v>
      </c>
      <c r="J26" s="24">
        <v>37.299999999999997</v>
      </c>
      <c r="K26" s="24">
        <v>0</v>
      </c>
      <c r="L26" s="24"/>
      <c r="M26" s="24"/>
      <c r="N26" s="24"/>
      <c r="O26" s="24"/>
      <c r="P26" s="24"/>
      <c r="Q26" s="24"/>
      <c r="R26" s="24"/>
      <c r="S26" s="24">
        <v>0</v>
      </c>
      <c r="T26" s="24">
        <v>0</v>
      </c>
      <c r="U26" s="24">
        <v>0</v>
      </c>
      <c r="V26" s="24">
        <v>0</v>
      </c>
      <c r="W26" s="24">
        <v>0</v>
      </c>
      <c r="X26" s="24">
        <v>0</v>
      </c>
      <c r="Y26" s="24">
        <v>0</v>
      </c>
      <c r="Z26" s="24">
        <v>0</v>
      </c>
      <c r="AA26" s="24">
        <v>0</v>
      </c>
      <c r="AB26" s="24">
        <v>0</v>
      </c>
      <c r="AC26" s="24">
        <v>0</v>
      </c>
      <c r="AD26" s="24">
        <v>0</v>
      </c>
      <c r="AE26" s="24">
        <v>0</v>
      </c>
      <c r="AF26" s="24">
        <v>0</v>
      </c>
      <c r="AG26" s="24">
        <v>0</v>
      </c>
      <c r="AH26" s="24">
        <v>0</v>
      </c>
      <c r="AI26" s="24">
        <v>0</v>
      </c>
      <c r="AJ26" s="24">
        <v>0</v>
      </c>
      <c r="AK26" s="24">
        <v>0</v>
      </c>
      <c r="AL26" s="24">
        <v>0</v>
      </c>
      <c r="AM26" s="24">
        <v>0</v>
      </c>
      <c r="AN26" s="24">
        <v>0</v>
      </c>
      <c r="AO26" s="24"/>
      <c r="AP26" s="24">
        <v>0</v>
      </c>
      <c r="AQ26" s="24">
        <v>0</v>
      </c>
      <c r="AR26" s="24">
        <v>1</v>
      </c>
      <c r="AS26" s="24"/>
      <c r="AT26" s="24">
        <v>0</v>
      </c>
      <c r="AU26" s="24">
        <v>0</v>
      </c>
      <c r="AV26" s="24">
        <v>0</v>
      </c>
      <c r="AW26" s="24"/>
      <c r="AX26" s="24"/>
      <c r="AY26" s="24"/>
      <c r="AZ26" s="24">
        <v>0</v>
      </c>
      <c r="BA26" s="24">
        <v>0</v>
      </c>
      <c r="BB26" s="24"/>
      <c r="BC26" s="24"/>
      <c r="BD26" s="24"/>
      <c r="BE26" s="24">
        <v>0</v>
      </c>
      <c r="BF26" s="24"/>
      <c r="BG26" s="24">
        <v>0</v>
      </c>
      <c r="BH26" s="24">
        <v>0</v>
      </c>
      <c r="BI26" s="24">
        <v>0</v>
      </c>
      <c r="BJ26" s="24">
        <v>0</v>
      </c>
      <c r="BK26" s="24">
        <v>0</v>
      </c>
      <c r="BL26" s="24">
        <v>0</v>
      </c>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f t="shared" si="1"/>
        <v>180</v>
      </c>
      <c r="CZ26" s="24">
        <v>120</v>
      </c>
      <c r="DA26" s="24"/>
      <c r="DB26" s="24"/>
      <c r="DC26" s="24"/>
      <c r="DD26" s="24"/>
      <c r="DE26" s="24"/>
      <c r="DF26" s="24"/>
      <c r="DG26" s="24"/>
      <c r="DH26" s="24"/>
      <c r="DI26" s="24"/>
      <c r="DJ26" s="24"/>
      <c r="DK26" s="24">
        <v>60</v>
      </c>
      <c r="DL26" s="24"/>
      <c r="DM26" s="24"/>
      <c r="DN26" s="24">
        <v>0</v>
      </c>
      <c r="DO26" s="24"/>
      <c r="DP26" s="24"/>
      <c r="DQ26" s="24">
        <f t="shared" si="2"/>
        <v>0</v>
      </c>
      <c r="DR26" s="24">
        <v>0</v>
      </c>
      <c r="DS26" s="24"/>
      <c r="DT26" s="24"/>
      <c r="DU26" s="24"/>
      <c r="DV26" s="24"/>
      <c r="DW26" s="24"/>
      <c r="DX26" s="24"/>
      <c r="DY26" s="24"/>
      <c r="DZ26" s="24"/>
      <c r="EA26" s="24"/>
      <c r="EB26" s="24"/>
      <c r="EC26" s="24"/>
      <c r="ED26" s="24"/>
      <c r="EE26" s="24"/>
      <c r="EF26" s="24"/>
      <c r="EG26" s="24"/>
      <c r="EH26" s="24"/>
      <c r="EI26" s="24">
        <v>1</v>
      </c>
      <c r="EJ26" s="24">
        <f t="shared" si="3"/>
        <v>0</v>
      </c>
      <c r="EK26" s="24"/>
      <c r="EL26" s="24"/>
      <c r="EM26" s="24"/>
      <c r="EN26" s="24"/>
      <c r="EO26" s="24"/>
      <c r="EP26" s="24">
        <f t="shared" si="4"/>
        <v>33621.300000000003</v>
      </c>
      <c r="EQ26" s="24">
        <f t="shared" si="5"/>
        <v>26060.400000000001</v>
      </c>
      <c r="ER26" s="24">
        <v>25860.600000000002</v>
      </c>
      <c r="ES26" s="24">
        <v>0</v>
      </c>
      <c r="ET26" s="24">
        <v>0</v>
      </c>
      <c r="EU26" s="24">
        <v>199.8</v>
      </c>
      <c r="EV26" s="24">
        <v>7560.9</v>
      </c>
      <c r="EW26" s="24">
        <v>541.37160000000006</v>
      </c>
      <c r="EX26" s="52">
        <v>26351.773399999998</v>
      </c>
      <c r="EY26" s="52">
        <v>7835.7790000000005</v>
      </c>
      <c r="EZ26" s="52">
        <f t="shared" si="6"/>
        <v>491.17339999999604</v>
      </c>
      <c r="FA26" s="52">
        <f t="shared" si="7"/>
        <v>274.87900000000081</v>
      </c>
      <c r="FB26" s="12">
        <v>588</v>
      </c>
      <c r="FC26" s="12">
        <f t="shared" si="8"/>
        <v>0</v>
      </c>
      <c r="FD26" s="12">
        <v>26617.1204</v>
      </c>
      <c r="FE26" s="12">
        <f t="shared" si="9"/>
        <v>556.72039999999834</v>
      </c>
      <c r="FF26" s="12">
        <v>7835.7790000000005</v>
      </c>
      <c r="FG26" s="12">
        <f t="shared" si="10"/>
        <v>274.87900000000081</v>
      </c>
      <c r="FI26" s="41">
        <f>E26+S26+T26+U26+V26+W26+X26+Y26+Z26+AA26+AB26+AC26+AD26+AE26+AF26+AG26+AH26+AI26+AJ26+AO26+AR26+BB26+BC26+BD26+BE26+BF26+BG26+BH26+BI26+BJ26</f>
        <v>224.3</v>
      </c>
      <c r="FJ26" s="41">
        <f>G26+AK26+AL26+AP26+AS26+AT26+BK26+H26</f>
        <v>309.7</v>
      </c>
      <c r="FK26" s="41">
        <f t="shared" si="13"/>
        <v>54</v>
      </c>
      <c r="FL26" s="41">
        <f t="shared" si="14"/>
        <v>588</v>
      </c>
      <c r="FN26" s="48">
        <v>588</v>
      </c>
      <c r="FO26" s="41">
        <f>FL26-FN26</f>
        <v>0</v>
      </c>
    </row>
    <row r="27" spans="1:171" s="12" customFormat="1" ht="18.75" x14ac:dyDescent="0.25">
      <c r="A27" s="31">
        <v>8</v>
      </c>
      <c r="B27" s="32" t="s">
        <v>89</v>
      </c>
      <c r="C27" s="40" t="s">
        <v>127</v>
      </c>
      <c r="D27" s="24">
        <f t="shared" si="0"/>
        <v>690.6</v>
      </c>
      <c r="E27" s="24">
        <v>316.3</v>
      </c>
      <c r="F27" s="24">
        <v>0</v>
      </c>
      <c r="G27" s="24">
        <v>319.3</v>
      </c>
      <c r="H27" s="24">
        <v>0</v>
      </c>
      <c r="I27" s="24">
        <v>18.7</v>
      </c>
      <c r="J27" s="24">
        <v>33.299999999999997</v>
      </c>
      <c r="K27" s="24">
        <v>0</v>
      </c>
      <c r="L27" s="24"/>
      <c r="M27" s="24"/>
      <c r="N27" s="24"/>
      <c r="O27" s="24"/>
      <c r="P27" s="24"/>
      <c r="Q27" s="24"/>
      <c r="R27" s="24"/>
      <c r="S27" s="24">
        <v>0</v>
      </c>
      <c r="T27" s="24">
        <v>0</v>
      </c>
      <c r="U27" s="24">
        <v>0</v>
      </c>
      <c r="V27" s="24">
        <v>0</v>
      </c>
      <c r="W27" s="24">
        <v>0</v>
      </c>
      <c r="X27" s="24">
        <v>1</v>
      </c>
      <c r="Y27" s="24">
        <v>0</v>
      </c>
      <c r="Z27" s="24">
        <v>0</v>
      </c>
      <c r="AA27" s="24">
        <v>0</v>
      </c>
      <c r="AB27" s="24">
        <v>0</v>
      </c>
      <c r="AC27" s="24">
        <v>0</v>
      </c>
      <c r="AD27" s="24">
        <v>0</v>
      </c>
      <c r="AE27" s="24">
        <v>0</v>
      </c>
      <c r="AF27" s="24">
        <v>0</v>
      </c>
      <c r="AG27" s="24">
        <v>0</v>
      </c>
      <c r="AH27" s="24">
        <v>0</v>
      </c>
      <c r="AI27" s="24">
        <v>0</v>
      </c>
      <c r="AJ27" s="24">
        <v>0</v>
      </c>
      <c r="AK27" s="24">
        <v>1</v>
      </c>
      <c r="AL27" s="24">
        <v>0</v>
      </c>
      <c r="AM27" s="24">
        <v>0</v>
      </c>
      <c r="AN27" s="24">
        <v>0</v>
      </c>
      <c r="AO27" s="24"/>
      <c r="AP27" s="24">
        <v>0</v>
      </c>
      <c r="AQ27" s="24">
        <v>0</v>
      </c>
      <c r="AR27" s="24">
        <v>1</v>
      </c>
      <c r="AS27" s="24"/>
      <c r="AT27" s="24">
        <v>0</v>
      </c>
      <c r="AU27" s="24">
        <v>0</v>
      </c>
      <c r="AV27" s="24">
        <v>0</v>
      </c>
      <c r="AW27" s="24"/>
      <c r="AX27" s="24"/>
      <c r="AY27" s="24"/>
      <c r="AZ27" s="24">
        <v>0</v>
      </c>
      <c r="BA27" s="24">
        <v>0</v>
      </c>
      <c r="BB27" s="24"/>
      <c r="BC27" s="24"/>
      <c r="BD27" s="24"/>
      <c r="BE27" s="24">
        <v>0</v>
      </c>
      <c r="BF27" s="24"/>
      <c r="BG27" s="24">
        <v>0</v>
      </c>
      <c r="BH27" s="24">
        <v>0</v>
      </c>
      <c r="BI27" s="24">
        <v>0</v>
      </c>
      <c r="BJ27" s="24">
        <v>0</v>
      </c>
      <c r="BK27" s="24">
        <v>0</v>
      </c>
      <c r="BL27" s="24">
        <v>0</v>
      </c>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f t="shared" si="1"/>
        <v>180</v>
      </c>
      <c r="CZ27" s="24">
        <v>80</v>
      </c>
      <c r="DA27" s="24"/>
      <c r="DB27" s="24"/>
      <c r="DC27" s="24"/>
      <c r="DD27" s="24"/>
      <c r="DE27" s="24"/>
      <c r="DF27" s="24"/>
      <c r="DG27" s="24"/>
      <c r="DH27" s="24"/>
      <c r="DI27" s="24"/>
      <c r="DJ27" s="24"/>
      <c r="DK27" s="24">
        <v>100</v>
      </c>
      <c r="DL27" s="24"/>
      <c r="DM27" s="24"/>
      <c r="DN27" s="24">
        <v>0</v>
      </c>
      <c r="DO27" s="24"/>
      <c r="DP27" s="24"/>
      <c r="DQ27" s="24">
        <f t="shared" si="2"/>
        <v>100</v>
      </c>
      <c r="DR27" s="24">
        <v>100</v>
      </c>
      <c r="DS27" s="24"/>
      <c r="DT27" s="24"/>
      <c r="DU27" s="24"/>
      <c r="DV27" s="24"/>
      <c r="DW27" s="24"/>
      <c r="DX27" s="24"/>
      <c r="DY27" s="24"/>
      <c r="DZ27" s="24"/>
      <c r="EA27" s="24"/>
      <c r="EB27" s="24"/>
      <c r="EC27" s="24"/>
      <c r="ED27" s="24"/>
      <c r="EE27" s="24"/>
      <c r="EF27" s="24"/>
      <c r="EG27" s="24"/>
      <c r="EH27" s="24"/>
      <c r="EI27" s="24">
        <v>0</v>
      </c>
      <c r="EJ27" s="24">
        <f t="shared" si="3"/>
        <v>0</v>
      </c>
      <c r="EK27" s="24"/>
      <c r="EL27" s="24"/>
      <c r="EM27" s="24"/>
      <c r="EN27" s="24"/>
      <c r="EO27" s="24"/>
      <c r="EP27" s="24">
        <f t="shared" si="4"/>
        <v>36505.307499999995</v>
      </c>
      <c r="EQ27" s="24">
        <f t="shared" si="5"/>
        <v>28724.807499999999</v>
      </c>
      <c r="ER27" s="24">
        <v>28469.699999999997</v>
      </c>
      <c r="ES27" s="24">
        <v>0</v>
      </c>
      <c r="ET27" s="24">
        <v>53.707499999999996</v>
      </c>
      <c r="EU27" s="24">
        <v>201.4</v>
      </c>
      <c r="EV27" s="24">
        <v>7780.5</v>
      </c>
      <c r="EW27" s="24">
        <v>716.62080000000003</v>
      </c>
      <c r="EX27" s="52">
        <v>29165.806400000001</v>
      </c>
      <c r="EY27" s="52">
        <v>8181.45</v>
      </c>
      <c r="EZ27" s="52">
        <f t="shared" si="6"/>
        <v>642.39890000000423</v>
      </c>
      <c r="FA27" s="52">
        <f t="shared" si="7"/>
        <v>400.94999999999982</v>
      </c>
      <c r="FB27" s="12">
        <v>690.6</v>
      </c>
      <c r="FC27" s="12">
        <f t="shared" si="8"/>
        <v>0</v>
      </c>
      <c r="FD27" s="12">
        <v>29539.963400000001</v>
      </c>
      <c r="FE27" s="12">
        <f t="shared" si="9"/>
        <v>815.15590000000157</v>
      </c>
      <c r="FF27" s="12">
        <v>8181.45</v>
      </c>
      <c r="FG27" s="12">
        <f t="shared" si="10"/>
        <v>400.94999999999982</v>
      </c>
      <c r="FI27" s="41">
        <f t="shared" si="11"/>
        <v>318.3</v>
      </c>
      <c r="FJ27" s="41">
        <f t="shared" si="12"/>
        <v>320.3</v>
      </c>
      <c r="FK27" s="41">
        <f t="shared" si="13"/>
        <v>52</v>
      </c>
      <c r="FL27" s="41">
        <f t="shared" si="14"/>
        <v>690.6</v>
      </c>
      <c r="FN27" s="48">
        <v>690.6</v>
      </c>
      <c r="FO27" s="41">
        <f t="shared" si="15"/>
        <v>0</v>
      </c>
    </row>
    <row r="28" spans="1:171" s="12" customFormat="1" ht="18.75" x14ac:dyDescent="0.25">
      <c r="A28" s="31">
        <v>9</v>
      </c>
      <c r="B28" s="32" t="s">
        <v>90</v>
      </c>
      <c r="C28" s="40" t="s">
        <v>127</v>
      </c>
      <c r="D28" s="24">
        <f t="shared" si="0"/>
        <v>754.80000000000007</v>
      </c>
      <c r="E28" s="24">
        <v>330.7</v>
      </c>
      <c r="F28" s="24">
        <v>0</v>
      </c>
      <c r="G28" s="24">
        <v>340.7</v>
      </c>
      <c r="H28" s="24">
        <v>0</v>
      </c>
      <c r="I28" s="24">
        <v>30</v>
      </c>
      <c r="J28" s="24">
        <v>41.7</v>
      </c>
      <c r="K28" s="24">
        <v>0</v>
      </c>
      <c r="L28" s="24"/>
      <c r="M28" s="24"/>
      <c r="N28" s="24"/>
      <c r="O28" s="24"/>
      <c r="P28" s="24"/>
      <c r="Q28" s="24"/>
      <c r="R28" s="24"/>
      <c r="S28" s="24">
        <v>0</v>
      </c>
      <c r="T28" s="24">
        <v>0</v>
      </c>
      <c r="U28" s="24">
        <v>0</v>
      </c>
      <c r="V28" s="24">
        <v>0</v>
      </c>
      <c r="W28" s="24">
        <v>0</v>
      </c>
      <c r="X28" s="24">
        <v>1</v>
      </c>
      <c r="Y28" s="24">
        <v>3.7</v>
      </c>
      <c r="Z28" s="24">
        <v>0</v>
      </c>
      <c r="AA28" s="24">
        <v>0</v>
      </c>
      <c r="AB28" s="24">
        <v>0</v>
      </c>
      <c r="AC28" s="24">
        <v>0</v>
      </c>
      <c r="AD28" s="24">
        <v>0</v>
      </c>
      <c r="AE28" s="24">
        <v>0</v>
      </c>
      <c r="AF28" s="24">
        <v>0</v>
      </c>
      <c r="AG28" s="24">
        <v>0</v>
      </c>
      <c r="AH28" s="24">
        <v>0</v>
      </c>
      <c r="AI28" s="24">
        <v>0</v>
      </c>
      <c r="AJ28" s="24">
        <v>0</v>
      </c>
      <c r="AK28" s="24">
        <v>0</v>
      </c>
      <c r="AL28" s="24">
        <v>0</v>
      </c>
      <c r="AM28" s="24">
        <v>0</v>
      </c>
      <c r="AN28" s="24">
        <v>0</v>
      </c>
      <c r="AO28" s="24"/>
      <c r="AP28" s="24">
        <v>0</v>
      </c>
      <c r="AQ28" s="24">
        <v>0</v>
      </c>
      <c r="AR28" s="24">
        <v>2</v>
      </c>
      <c r="AS28" s="24"/>
      <c r="AT28" s="24">
        <v>5</v>
      </c>
      <c r="AU28" s="24">
        <v>0</v>
      </c>
      <c r="AV28" s="24">
        <v>0</v>
      </c>
      <c r="AW28" s="24"/>
      <c r="AX28" s="24"/>
      <c r="AY28" s="24"/>
      <c r="AZ28" s="24">
        <v>0</v>
      </c>
      <c r="BA28" s="24">
        <v>0</v>
      </c>
      <c r="BB28" s="24"/>
      <c r="BC28" s="24"/>
      <c r="BD28" s="24"/>
      <c r="BE28" s="24">
        <v>0</v>
      </c>
      <c r="BF28" s="24"/>
      <c r="BG28" s="24">
        <v>0</v>
      </c>
      <c r="BH28" s="24">
        <v>0</v>
      </c>
      <c r="BI28" s="24">
        <v>0</v>
      </c>
      <c r="BJ28" s="24">
        <v>0</v>
      </c>
      <c r="BK28" s="24">
        <v>0</v>
      </c>
      <c r="BL28" s="24">
        <v>0</v>
      </c>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f t="shared" si="1"/>
        <v>90</v>
      </c>
      <c r="CZ28" s="24">
        <v>70</v>
      </c>
      <c r="DA28" s="24"/>
      <c r="DB28" s="24"/>
      <c r="DC28" s="24"/>
      <c r="DD28" s="24"/>
      <c r="DE28" s="24"/>
      <c r="DF28" s="24"/>
      <c r="DG28" s="24"/>
      <c r="DH28" s="24"/>
      <c r="DI28" s="24"/>
      <c r="DJ28" s="24"/>
      <c r="DK28" s="24">
        <v>20</v>
      </c>
      <c r="DL28" s="24"/>
      <c r="DM28" s="24"/>
      <c r="DN28" s="24">
        <v>0</v>
      </c>
      <c r="DO28" s="24"/>
      <c r="DP28" s="24"/>
      <c r="DQ28" s="24">
        <f t="shared" si="2"/>
        <v>125</v>
      </c>
      <c r="DR28" s="24">
        <v>125</v>
      </c>
      <c r="DS28" s="24"/>
      <c r="DT28" s="24"/>
      <c r="DU28" s="24"/>
      <c r="DV28" s="24"/>
      <c r="DW28" s="24"/>
      <c r="DX28" s="24"/>
      <c r="DY28" s="24"/>
      <c r="DZ28" s="24"/>
      <c r="EA28" s="24"/>
      <c r="EB28" s="24"/>
      <c r="EC28" s="24"/>
      <c r="ED28" s="24"/>
      <c r="EE28" s="24"/>
      <c r="EF28" s="24"/>
      <c r="EG28" s="24"/>
      <c r="EH28" s="24"/>
      <c r="EI28" s="24">
        <v>0</v>
      </c>
      <c r="EJ28" s="24">
        <f t="shared" si="3"/>
        <v>0</v>
      </c>
      <c r="EK28" s="24"/>
      <c r="EL28" s="24"/>
      <c r="EM28" s="24"/>
      <c r="EN28" s="24"/>
      <c r="EO28" s="24"/>
      <c r="EP28" s="24">
        <f t="shared" si="4"/>
        <v>43078.532899999998</v>
      </c>
      <c r="EQ28" s="24">
        <f t="shared" si="5"/>
        <v>34812.532899999998</v>
      </c>
      <c r="ER28" s="24">
        <v>33616.400000000001</v>
      </c>
      <c r="ES28" s="24">
        <v>0</v>
      </c>
      <c r="ET28" s="24">
        <v>975.13290000000006</v>
      </c>
      <c r="EU28" s="24">
        <v>221</v>
      </c>
      <c r="EV28" s="24">
        <v>8266</v>
      </c>
      <c r="EW28" s="24">
        <v>1343.4036000000001</v>
      </c>
      <c r="EX28" s="52">
        <v>33824.224699999999</v>
      </c>
      <c r="EY28" s="52">
        <v>9124.9950000000008</v>
      </c>
      <c r="EZ28" s="52">
        <f t="shared" si="6"/>
        <v>-767.30820000000267</v>
      </c>
      <c r="FA28" s="52">
        <f t="shared" si="7"/>
        <v>858.9950000000008</v>
      </c>
      <c r="FB28" s="12">
        <v>754.8</v>
      </c>
      <c r="FC28" s="12">
        <f t="shared" si="8"/>
        <v>0</v>
      </c>
      <c r="FD28" s="12">
        <v>34118.330699999999</v>
      </c>
      <c r="FE28" s="12">
        <f t="shared" si="9"/>
        <v>-694.20219999999972</v>
      </c>
      <c r="FF28" s="12">
        <v>9124.9950000000008</v>
      </c>
      <c r="FG28" s="12">
        <f t="shared" si="10"/>
        <v>858.9950000000008</v>
      </c>
      <c r="FI28" s="41">
        <f t="shared" si="11"/>
        <v>337.4</v>
      </c>
      <c r="FJ28" s="41">
        <f t="shared" si="12"/>
        <v>345.7</v>
      </c>
      <c r="FK28" s="41">
        <f t="shared" si="13"/>
        <v>71.7</v>
      </c>
      <c r="FL28" s="41">
        <f t="shared" si="14"/>
        <v>754.8</v>
      </c>
      <c r="FN28" s="48">
        <v>754.80000000000007</v>
      </c>
      <c r="FO28" s="41">
        <f t="shared" si="15"/>
        <v>0</v>
      </c>
    </row>
    <row r="29" spans="1:171" s="12" customFormat="1" ht="18.75" x14ac:dyDescent="0.25">
      <c r="A29" s="31">
        <v>10</v>
      </c>
      <c r="B29" s="32" t="s">
        <v>91</v>
      </c>
      <c r="C29" s="54" t="s">
        <v>127</v>
      </c>
      <c r="D29" s="24">
        <f t="shared" si="0"/>
        <v>1132.2</v>
      </c>
      <c r="E29" s="24">
        <v>488.3</v>
      </c>
      <c r="F29" s="24">
        <v>0</v>
      </c>
      <c r="G29" s="24">
        <f>514.6-1</f>
        <v>513.6</v>
      </c>
      <c r="H29" s="24">
        <v>0</v>
      </c>
      <c r="I29" s="24">
        <v>17</v>
      </c>
      <c r="J29" s="24">
        <v>73.3</v>
      </c>
      <c r="K29" s="24">
        <v>0</v>
      </c>
      <c r="L29" s="24">
        <v>0</v>
      </c>
      <c r="M29" s="24">
        <v>0</v>
      </c>
      <c r="N29" s="24">
        <v>0</v>
      </c>
      <c r="O29" s="24">
        <v>0</v>
      </c>
      <c r="P29" s="24">
        <v>0</v>
      </c>
      <c r="Q29" s="24">
        <v>0</v>
      </c>
      <c r="R29" s="24">
        <v>0</v>
      </c>
      <c r="S29" s="24">
        <v>0</v>
      </c>
      <c r="T29" s="24">
        <v>0</v>
      </c>
      <c r="U29" s="24">
        <v>0</v>
      </c>
      <c r="V29" s="24">
        <v>0</v>
      </c>
      <c r="W29" s="24">
        <v>0</v>
      </c>
      <c r="X29" s="24">
        <v>0</v>
      </c>
      <c r="Y29" s="24">
        <v>34</v>
      </c>
      <c r="Z29" s="24">
        <v>0</v>
      </c>
      <c r="AA29" s="24">
        <v>0</v>
      </c>
      <c r="AB29" s="24">
        <v>0</v>
      </c>
      <c r="AC29" s="24">
        <v>0</v>
      </c>
      <c r="AD29" s="24">
        <v>0</v>
      </c>
      <c r="AE29" s="24">
        <v>0</v>
      </c>
      <c r="AF29" s="24">
        <v>0</v>
      </c>
      <c r="AG29" s="24">
        <v>0</v>
      </c>
      <c r="AH29" s="24">
        <v>0</v>
      </c>
      <c r="AI29" s="24">
        <v>0</v>
      </c>
      <c r="AJ29" s="24">
        <v>0</v>
      </c>
      <c r="AK29" s="24">
        <v>0</v>
      </c>
      <c r="AL29" s="24">
        <v>0</v>
      </c>
      <c r="AM29" s="24">
        <v>0</v>
      </c>
      <c r="AN29" s="24">
        <v>0</v>
      </c>
      <c r="AO29" s="24">
        <v>0</v>
      </c>
      <c r="AP29" s="24">
        <f>3+1</f>
        <v>4</v>
      </c>
      <c r="AQ29" s="24">
        <v>1</v>
      </c>
      <c r="AR29" s="24">
        <v>1</v>
      </c>
      <c r="AS29" s="24">
        <v>0</v>
      </c>
      <c r="AT29" s="24">
        <v>0</v>
      </c>
      <c r="AU29" s="24">
        <v>0</v>
      </c>
      <c r="AV29" s="24">
        <v>0</v>
      </c>
      <c r="AW29" s="24">
        <v>0</v>
      </c>
      <c r="AX29" s="24">
        <v>0</v>
      </c>
      <c r="AY29" s="24">
        <v>0</v>
      </c>
      <c r="AZ29" s="24">
        <v>0</v>
      </c>
      <c r="BA29" s="24">
        <v>0</v>
      </c>
      <c r="BB29" s="24">
        <v>0</v>
      </c>
      <c r="BC29" s="24">
        <v>0</v>
      </c>
      <c r="BD29" s="24">
        <v>0</v>
      </c>
      <c r="BE29" s="24">
        <v>0</v>
      </c>
      <c r="BF29" s="24">
        <v>0</v>
      </c>
      <c r="BG29" s="24">
        <v>0</v>
      </c>
      <c r="BH29" s="24">
        <v>0</v>
      </c>
      <c r="BI29" s="24">
        <v>0</v>
      </c>
      <c r="BJ29" s="24">
        <v>0</v>
      </c>
      <c r="BK29" s="24">
        <v>0</v>
      </c>
      <c r="BL29" s="24">
        <v>0</v>
      </c>
      <c r="BM29" s="24">
        <v>0</v>
      </c>
      <c r="BN29" s="24">
        <v>0</v>
      </c>
      <c r="BO29" s="24">
        <v>0</v>
      </c>
      <c r="BP29" s="24">
        <v>0</v>
      </c>
      <c r="BQ29" s="24">
        <v>0</v>
      </c>
      <c r="BR29" s="24">
        <v>0</v>
      </c>
      <c r="BS29" s="24">
        <v>0</v>
      </c>
      <c r="BT29" s="24">
        <v>0</v>
      </c>
      <c r="BU29" s="24">
        <v>0</v>
      </c>
      <c r="BV29" s="24">
        <v>0</v>
      </c>
      <c r="BW29" s="24">
        <v>0</v>
      </c>
      <c r="BX29" s="24">
        <v>0</v>
      </c>
      <c r="BY29" s="24">
        <v>0</v>
      </c>
      <c r="BZ29" s="24">
        <v>0</v>
      </c>
      <c r="CA29" s="24">
        <v>0</v>
      </c>
      <c r="CB29" s="24">
        <v>0</v>
      </c>
      <c r="CC29" s="24">
        <v>0</v>
      </c>
      <c r="CD29" s="24">
        <v>0</v>
      </c>
      <c r="CE29" s="24">
        <v>0</v>
      </c>
      <c r="CF29" s="24">
        <v>0</v>
      </c>
      <c r="CG29" s="24">
        <v>0</v>
      </c>
      <c r="CH29" s="24">
        <v>0</v>
      </c>
      <c r="CI29" s="24">
        <v>0</v>
      </c>
      <c r="CJ29" s="24">
        <v>0</v>
      </c>
      <c r="CK29" s="24">
        <v>0</v>
      </c>
      <c r="CL29" s="24">
        <v>0</v>
      </c>
      <c r="CM29" s="24">
        <v>0</v>
      </c>
      <c r="CN29" s="24">
        <v>0</v>
      </c>
      <c r="CO29" s="24">
        <v>0</v>
      </c>
      <c r="CP29" s="24">
        <v>0</v>
      </c>
      <c r="CQ29" s="24">
        <v>0</v>
      </c>
      <c r="CR29" s="24">
        <v>0</v>
      </c>
      <c r="CS29" s="24">
        <v>0</v>
      </c>
      <c r="CT29" s="24">
        <v>0</v>
      </c>
      <c r="CU29" s="24">
        <v>0</v>
      </c>
      <c r="CV29" s="24">
        <v>0</v>
      </c>
      <c r="CW29" s="24">
        <v>0</v>
      </c>
      <c r="CX29" s="24">
        <v>0</v>
      </c>
      <c r="CY29" s="24">
        <f t="shared" si="1"/>
        <v>90</v>
      </c>
      <c r="CZ29" s="24">
        <v>50</v>
      </c>
      <c r="DA29" s="24">
        <v>0</v>
      </c>
      <c r="DB29" s="24">
        <v>0</v>
      </c>
      <c r="DC29" s="24">
        <v>0</v>
      </c>
      <c r="DD29" s="24">
        <v>0</v>
      </c>
      <c r="DE29" s="24">
        <v>0</v>
      </c>
      <c r="DF29" s="24">
        <v>0</v>
      </c>
      <c r="DG29" s="24">
        <v>0</v>
      </c>
      <c r="DH29" s="24">
        <v>0</v>
      </c>
      <c r="DI29" s="24">
        <v>0</v>
      </c>
      <c r="DJ29" s="24">
        <v>0</v>
      </c>
      <c r="DK29" s="24">
        <v>40</v>
      </c>
      <c r="DL29" s="24">
        <v>0</v>
      </c>
      <c r="DM29" s="24">
        <v>0</v>
      </c>
      <c r="DN29" s="24">
        <v>0</v>
      </c>
      <c r="DO29" s="24">
        <v>0</v>
      </c>
      <c r="DP29" s="24">
        <v>0</v>
      </c>
      <c r="DQ29" s="24">
        <f t="shared" si="2"/>
        <v>125</v>
      </c>
      <c r="DR29" s="24">
        <v>125</v>
      </c>
      <c r="DS29" s="24">
        <v>0</v>
      </c>
      <c r="DT29" s="24">
        <v>0</v>
      </c>
      <c r="DU29" s="24">
        <v>0</v>
      </c>
      <c r="DV29" s="24">
        <v>0</v>
      </c>
      <c r="DW29" s="24">
        <v>0</v>
      </c>
      <c r="DX29" s="24">
        <v>0</v>
      </c>
      <c r="DY29" s="24">
        <v>0</v>
      </c>
      <c r="DZ29" s="24">
        <v>0</v>
      </c>
      <c r="EA29" s="24">
        <v>0</v>
      </c>
      <c r="EB29" s="24">
        <v>0</v>
      </c>
      <c r="EC29" s="24">
        <v>0</v>
      </c>
      <c r="ED29" s="24">
        <v>0</v>
      </c>
      <c r="EE29" s="24">
        <v>0</v>
      </c>
      <c r="EF29" s="24">
        <v>0</v>
      </c>
      <c r="EG29" s="24">
        <v>0</v>
      </c>
      <c r="EH29" s="24">
        <v>0</v>
      </c>
      <c r="EI29" s="24">
        <v>2</v>
      </c>
      <c r="EJ29" s="24">
        <v>0</v>
      </c>
      <c r="EK29" s="24">
        <v>0</v>
      </c>
      <c r="EL29" s="24">
        <v>0</v>
      </c>
      <c r="EM29" s="24">
        <v>0</v>
      </c>
      <c r="EN29" s="24">
        <v>0</v>
      </c>
      <c r="EO29" s="24">
        <v>0</v>
      </c>
      <c r="EP29" s="24">
        <v>60448.8416</v>
      </c>
      <c r="EQ29" s="24">
        <v>47152.766600000003</v>
      </c>
      <c r="ER29" s="24">
        <v>46918.6</v>
      </c>
      <c r="ES29" s="24">
        <v>0</v>
      </c>
      <c r="ET29" s="24">
        <v>2263.7222999999999</v>
      </c>
      <c r="EU29" s="24">
        <v>176.9</v>
      </c>
      <c r="EV29" s="24">
        <v>11869.3</v>
      </c>
      <c r="EW29" s="24">
        <v>2745.5273999999999</v>
      </c>
      <c r="EX29" s="52">
        <v>46881.678599999999</v>
      </c>
      <c r="EY29" s="52">
        <v>13296.075000000001</v>
      </c>
      <c r="EZ29" s="52">
        <v>0</v>
      </c>
      <c r="FA29" s="52">
        <v>0</v>
      </c>
      <c r="FB29" s="12">
        <f>628.6+503.6</f>
        <v>1132.2</v>
      </c>
      <c r="FC29" s="12">
        <v>0</v>
      </c>
      <c r="FD29" s="12">
        <v>47152.766600000003</v>
      </c>
      <c r="FE29" s="12">
        <v>0</v>
      </c>
      <c r="FF29" s="12">
        <v>13296.075000000001</v>
      </c>
      <c r="FG29" s="12">
        <v>0</v>
      </c>
      <c r="FI29" s="41">
        <f t="shared" si="11"/>
        <v>523.29999999999995</v>
      </c>
      <c r="FJ29" s="41">
        <f t="shared" si="12"/>
        <v>517.6</v>
      </c>
      <c r="FK29" s="41">
        <f t="shared" si="13"/>
        <v>91.3</v>
      </c>
      <c r="FL29" s="41">
        <f t="shared" si="14"/>
        <v>1132.2</v>
      </c>
      <c r="FN29" s="48">
        <v>1132.2</v>
      </c>
      <c r="FO29" s="41">
        <v>0</v>
      </c>
    </row>
    <row r="30" spans="1:171" s="12" customFormat="1" ht="18.75" x14ac:dyDescent="0.25">
      <c r="A30" s="31">
        <v>11</v>
      </c>
      <c r="B30" s="32" t="s">
        <v>92</v>
      </c>
      <c r="C30" s="40" t="s">
        <v>127</v>
      </c>
      <c r="D30" s="24">
        <f t="shared" si="0"/>
        <v>1329.7</v>
      </c>
      <c r="E30" s="24">
        <v>616.70000000000005</v>
      </c>
      <c r="F30" s="24">
        <v>0</v>
      </c>
      <c r="G30" s="24">
        <v>587</v>
      </c>
      <c r="H30" s="24">
        <v>0</v>
      </c>
      <c r="I30" s="24">
        <v>43.3</v>
      </c>
      <c r="J30" s="24">
        <v>80</v>
      </c>
      <c r="K30" s="24">
        <v>0</v>
      </c>
      <c r="L30" s="24"/>
      <c r="M30" s="24"/>
      <c r="N30" s="24"/>
      <c r="O30" s="24"/>
      <c r="P30" s="24"/>
      <c r="Q30" s="24"/>
      <c r="R30" s="24"/>
      <c r="S30" s="24">
        <v>0</v>
      </c>
      <c r="T30" s="24">
        <v>0</v>
      </c>
      <c r="U30" s="24">
        <v>0</v>
      </c>
      <c r="V30" s="24">
        <v>0</v>
      </c>
      <c r="W30" s="24">
        <v>0</v>
      </c>
      <c r="X30" s="24">
        <v>0</v>
      </c>
      <c r="Y30" s="24">
        <v>0</v>
      </c>
      <c r="Z30" s="24">
        <v>0</v>
      </c>
      <c r="AA30" s="24">
        <v>0</v>
      </c>
      <c r="AB30" s="24">
        <v>0</v>
      </c>
      <c r="AC30" s="24">
        <v>0</v>
      </c>
      <c r="AD30" s="24">
        <v>0</v>
      </c>
      <c r="AE30" s="24">
        <v>0</v>
      </c>
      <c r="AF30" s="24">
        <v>0</v>
      </c>
      <c r="AG30" s="24">
        <v>0</v>
      </c>
      <c r="AH30" s="24">
        <v>0</v>
      </c>
      <c r="AI30" s="24">
        <v>0</v>
      </c>
      <c r="AJ30" s="24">
        <v>0</v>
      </c>
      <c r="AK30" s="24">
        <v>0</v>
      </c>
      <c r="AL30" s="24">
        <v>0</v>
      </c>
      <c r="AM30" s="24">
        <v>0</v>
      </c>
      <c r="AN30" s="24">
        <v>0</v>
      </c>
      <c r="AO30" s="24"/>
      <c r="AP30" s="24">
        <v>0</v>
      </c>
      <c r="AQ30" s="24">
        <v>0</v>
      </c>
      <c r="AR30" s="24">
        <v>0.7</v>
      </c>
      <c r="AS30" s="24"/>
      <c r="AT30" s="24">
        <v>2</v>
      </c>
      <c r="AU30" s="24">
        <v>0</v>
      </c>
      <c r="AV30" s="24">
        <v>0</v>
      </c>
      <c r="AW30" s="24"/>
      <c r="AX30" s="24"/>
      <c r="AY30" s="24"/>
      <c r="AZ30" s="24">
        <v>0</v>
      </c>
      <c r="BA30" s="24">
        <v>0</v>
      </c>
      <c r="BB30" s="24"/>
      <c r="BC30" s="24"/>
      <c r="BD30" s="24"/>
      <c r="BE30" s="24">
        <v>0</v>
      </c>
      <c r="BF30" s="24"/>
      <c r="BG30" s="24">
        <v>0</v>
      </c>
      <c r="BH30" s="24">
        <v>0</v>
      </c>
      <c r="BI30" s="24">
        <v>0</v>
      </c>
      <c r="BJ30" s="24">
        <v>0</v>
      </c>
      <c r="BK30" s="24">
        <v>0</v>
      </c>
      <c r="BL30" s="24">
        <v>0</v>
      </c>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f t="shared" si="1"/>
        <v>270</v>
      </c>
      <c r="CZ30" s="24">
        <v>90</v>
      </c>
      <c r="DA30" s="24"/>
      <c r="DB30" s="24"/>
      <c r="DC30" s="24"/>
      <c r="DD30" s="24"/>
      <c r="DE30" s="24"/>
      <c r="DF30" s="24"/>
      <c r="DG30" s="24"/>
      <c r="DH30" s="24"/>
      <c r="DI30" s="24"/>
      <c r="DJ30" s="24"/>
      <c r="DK30" s="24">
        <v>150</v>
      </c>
      <c r="DL30" s="24"/>
      <c r="DM30" s="24"/>
      <c r="DN30" s="24">
        <v>30</v>
      </c>
      <c r="DO30" s="24"/>
      <c r="DP30" s="24"/>
      <c r="DQ30" s="24">
        <f t="shared" si="2"/>
        <v>200</v>
      </c>
      <c r="DR30" s="24">
        <v>200</v>
      </c>
      <c r="DS30" s="24"/>
      <c r="DT30" s="24"/>
      <c r="DU30" s="24"/>
      <c r="DV30" s="24"/>
      <c r="DW30" s="24"/>
      <c r="DX30" s="24"/>
      <c r="DY30" s="24"/>
      <c r="DZ30" s="24"/>
      <c r="EA30" s="24"/>
      <c r="EB30" s="24"/>
      <c r="EC30" s="24"/>
      <c r="ED30" s="24"/>
      <c r="EE30" s="24"/>
      <c r="EF30" s="24"/>
      <c r="EG30" s="24"/>
      <c r="EH30" s="24"/>
      <c r="EI30" s="24">
        <v>2</v>
      </c>
      <c r="EJ30" s="24">
        <f t="shared" si="3"/>
        <v>0</v>
      </c>
      <c r="EK30" s="24"/>
      <c r="EL30" s="24"/>
      <c r="EM30" s="24"/>
      <c r="EN30" s="24"/>
      <c r="EO30" s="24"/>
      <c r="EP30" s="24">
        <f t="shared" si="4"/>
        <v>74526.518599999996</v>
      </c>
      <c r="EQ30" s="24">
        <f t="shared" si="5"/>
        <v>57621.518599999996</v>
      </c>
      <c r="ER30" s="24">
        <v>57038.5</v>
      </c>
      <c r="ES30" s="24">
        <v>0</v>
      </c>
      <c r="ET30" s="24">
        <v>148.8186</v>
      </c>
      <c r="EU30" s="24">
        <v>434.2</v>
      </c>
      <c r="EV30" s="24">
        <v>16905</v>
      </c>
      <c r="EW30" s="24">
        <v>1334.55</v>
      </c>
      <c r="EX30" s="52">
        <v>57361.406000000003</v>
      </c>
      <c r="EY30" s="52">
        <v>17527.724999999999</v>
      </c>
      <c r="EZ30" s="52">
        <f t="shared" si="6"/>
        <v>174.08740000000267</v>
      </c>
      <c r="FA30" s="52">
        <f t="shared" si="7"/>
        <v>622.72499999999854</v>
      </c>
      <c r="FB30" s="12">
        <v>1329.7</v>
      </c>
      <c r="FC30" s="12">
        <f t="shared" si="8"/>
        <v>0</v>
      </c>
      <c r="FD30" s="12">
        <v>58096.897000000004</v>
      </c>
      <c r="FE30" s="12">
        <f t="shared" si="9"/>
        <v>475.3784000000087</v>
      </c>
      <c r="FF30" s="12">
        <v>17527.724999999999</v>
      </c>
      <c r="FG30" s="12">
        <f t="shared" si="10"/>
        <v>622.72499999999854</v>
      </c>
      <c r="FI30" s="41">
        <f t="shared" si="11"/>
        <v>617.40000000000009</v>
      </c>
      <c r="FJ30" s="41">
        <f t="shared" si="12"/>
        <v>589</v>
      </c>
      <c r="FK30" s="41">
        <f t="shared" si="13"/>
        <v>123.3</v>
      </c>
      <c r="FL30" s="41">
        <f t="shared" si="14"/>
        <v>1329.7</v>
      </c>
      <c r="FN30" s="48">
        <v>1329.7</v>
      </c>
      <c r="FO30" s="41">
        <f t="shared" si="15"/>
        <v>0</v>
      </c>
    </row>
    <row r="31" spans="1:171" s="12" customFormat="1" ht="18.75" x14ac:dyDescent="0.25">
      <c r="A31" s="31">
        <v>12</v>
      </c>
      <c r="B31" s="32" t="s">
        <v>93</v>
      </c>
      <c r="C31" s="40" t="s">
        <v>127</v>
      </c>
      <c r="D31" s="24">
        <f t="shared" si="0"/>
        <v>0</v>
      </c>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v>0</v>
      </c>
      <c r="DA31" s="24"/>
      <c r="DB31" s="24"/>
      <c r="DC31" s="24"/>
      <c r="DD31" s="24"/>
      <c r="DE31" s="24"/>
      <c r="DF31" s="24"/>
      <c r="DG31" s="24"/>
      <c r="DH31" s="24"/>
      <c r="DI31" s="24"/>
      <c r="DJ31" s="24"/>
      <c r="DK31" s="24">
        <v>0</v>
      </c>
      <c r="DL31" s="24"/>
      <c r="DM31" s="24"/>
      <c r="DN31" s="24">
        <v>0</v>
      </c>
      <c r="DO31" s="24"/>
      <c r="DP31" s="24"/>
      <c r="DQ31" s="24"/>
      <c r="DR31" s="24">
        <v>0</v>
      </c>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v>0</v>
      </c>
      <c r="ES31" s="24"/>
      <c r="ET31" s="24"/>
      <c r="EU31" s="24">
        <v>0</v>
      </c>
      <c r="EV31" s="24">
        <v>0</v>
      </c>
      <c r="EW31" s="24"/>
      <c r="EX31" s="52"/>
      <c r="EY31" s="52"/>
      <c r="EZ31" s="52"/>
      <c r="FA31" s="52"/>
      <c r="FI31" s="41"/>
      <c r="FJ31" s="41"/>
      <c r="FK31" s="41"/>
      <c r="FL31" s="41"/>
      <c r="FN31" s="48"/>
      <c r="FO31" s="41"/>
    </row>
    <row r="32" spans="1:171" s="12" customFormat="1" ht="18.75" x14ac:dyDescent="0.25">
      <c r="A32" s="31">
        <v>13</v>
      </c>
      <c r="B32" s="32" t="s">
        <v>94</v>
      </c>
      <c r="C32" s="40" t="s">
        <v>127</v>
      </c>
      <c r="D32" s="24">
        <f t="shared" si="0"/>
        <v>647</v>
      </c>
      <c r="E32" s="24">
        <v>298.3</v>
      </c>
      <c r="F32" s="24">
        <v>0</v>
      </c>
      <c r="G32" s="24">
        <v>295</v>
      </c>
      <c r="H32" s="24">
        <v>0</v>
      </c>
      <c r="I32" s="24">
        <v>17.7</v>
      </c>
      <c r="J32" s="24">
        <v>33.299999999999997</v>
      </c>
      <c r="K32" s="24">
        <v>0</v>
      </c>
      <c r="L32" s="24"/>
      <c r="M32" s="24"/>
      <c r="N32" s="24"/>
      <c r="O32" s="24"/>
      <c r="P32" s="24"/>
      <c r="Q32" s="24"/>
      <c r="R32" s="24"/>
      <c r="S32" s="24">
        <v>0</v>
      </c>
      <c r="T32" s="24">
        <v>0</v>
      </c>
      <c r="U32" s="24">
        <v>0</v>
      </c>
      <c r="V32" s="24">
        <v>0</v>
      </c>
      <c r="W32" s="24">
        <v>0</v>
      </c>
      <c r="X32" s="24">
        <v>0</v>
      </c>
      <c r="Y32" s="24">
        <v>0</v>
      </c>
      <c r="Z32" s="24">
        <v>0</v>
      </c>
      <c r="AA32" s="24">
        <v>0</v>
      </c>
      <c r="AB32" s="24">
        <v>0</v>
      </c>
      <c r="AC32" s="24">
        <v>0</v>
      </c>
      <c r="AD32" s="24">
        <v>0</v>
      </c>
      <c r="AE32" s="24">
        <v>0</v>
      </c>
      <c r="AF32" s="24">
        <v>0</v>
      </c>
      <c r="AG32" s="24">
        <v>0</v>
      </c>
      <c r="AH32" s="24">
        <v>0</v>
      </c>
      <c r="AI32" s="24">
        <v>0</v>
      </c>
      <c r="AJ32" s="24">
        <v>0</v>
      </c>
      <c r="AK32" s="24">
        <v>0</v>
      </c>
      <c r="AL32" s="24">
        <v>0</v>
      </c>
      <c r="AM32" s="24">
        <v>0</v>
      </c>
      <c r="AN32" s="24">
        <v>0</v>
      </c>
      <c r="AO32" s="24"/>
      <c r="AP32" s="24">
        <v>0</v>
      </c>
      <c r="AQ32" s="24">
        <v>0</v>
      </c>
      <c r="AR32" s="24">
        <v>0</v>
      </c>
      <c r="AS32" s="24"/>
      <c r="AT32" s="24">
        <v>2.7</v>
      </c>
      <c r="AU32" s="24">
        <v>0</v>
      </c>
      <c r="AV32" s="24">
        <v>0</v>
      </c>
      <c r="AW32" s="24"/>
      <c r="AX32" s="24"/>
      <c r="AY32" s="24"/>
      <c r="AZ32" s="24">
        <v>0</v>
      </c>
      <c r="BA32" s="24">
        <v>0</v>
      </c>
      <c r="BB32" s="24"/>
      <c r="BC32" s="24"/>
      <c r="BD32" s="24"/>
      <c r="BE32" s="24">
        <v>0</v>
      </c>
      <c r="BF32" s="24"/>
      <c r="BG32" s="24">
        <v>0</v>
      </c>
      <c r="BH32" s="24">
        <v>0</v>
      </c>
      <c r="BI32" s="24">
        <v>0</v>
      </c>
      <c r="BJ32" s="24">
        <v>0</v>
      </c>
      <c r="BK32" s="24">
        <v>0</v>
      </c>
      <c r="BL32" s="24">
        <v>0</v>
      </c>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f t="shared" si="1"/>
        <v>90</v>
      </c>
      <c r="CZ32" s="24">
        <v>50</v>
      </c>
      <c r="DA32" s="24"/>
      <c r="DB32" s="24"/>
      <c r="DC32" s="24"/>
      <c r="DD32" s="24"/>
      <c r="DE32" s="24"/>
      <c r="DF32" s="24"/>
      <c r="DG32" s="24"/>
      <c r="DH32" s="24"/>
      <c r="DI32" s="24"/>
      <c r="DJ32" s="24"/>
      <c r="DK32" s="24">
        <v>30</v>
      </c>
      <c r="DL32" s="24"/>
      <c r="DM32" s="24"/>
      <c r="DN32" s="24">
        <v>10</v>
      </c>
      <c r="DO32" s="24"/>
      <c r="DP32" s="24"/>
      <c r="DQ32" s="24">
        <f t="shared" si="2"/>
        <v>100</v>
      </c>
      <c r="DR32" s="24">
        <v>100</v>
      </c>
      <c r="DS32" s="24"/>
      <c r="DT32" s="24"/>
      <c r="DU32" s="24"/>
      <c r="DV32" s="24"/>
      <c r="DW32" s="24"/>
      <c r="DX32" s="24"/>
      <c r="DY32" s="24"/>
      <c r="DZ32" s="24"/>
      <c r="EA32" s="24"/>
      <c r="EB32" s="24"/>
      <c r="EC32" s="24"/>
      <c r="ED32" s="24"/>
      <c r="EE32" s="24"/>
      <c r="EF32" s="24"/>
      <c r="EG32" s="24"/>
      <c r="EH32" s="24"/>
      <c r="EI32" s="24">
        <v>3</v>
      </c>
      <c r="EJ32" s="24">
        <f t="shared" si="3"/>
        <v>0</v>
      </c>
      <c r="EK32" s="24"/>
      <c r="EL32" s="24"/>
      <c r="EM32" s="24"/>
      <c r="EN32" s="24"/>
      <c r="EO32" s="24"/>
      <c r="EP32" s="24">
        <f t="shared" si="4"/>
        <v>34902.494200000001</v>
      </c>
      <c r="EQ32" s="24">
        <f t="shared" si="5"/>
        <v>24812.6142</v>
      </c>
      <c r="ER32" s="24">
        <v>23692.7</v>
      </c>
      <c r="ES32" s="24">
        <v>0</v>
      </c>
      <c r="ET32" s="24">
        <v>901.11419999999998</v>
      </c>
      <c r="EU32" s="24">
        <v>218.8</v>
      </c>
      <c r="EV32" s="24">
        <v>10089.880000000001</v>
      </c>
      <c r="EW32" s="24">
        <v>622.22579999999994</v>
      </c>
      <c r="EX32" s="52">
        <v>26143.5111</v>
      </c>
      <c r="EY32" s="52">
        <v>7600</v>
      </c>
      <c r="EZ32" s="52">
        <f t="shared" si="6"/>
        <v>1549.696899999999</v>
      </c>
      <c r="FA32" s="52">
        <f t="shared" si="7"/>
        <v>-2489.880000000001</v>
      </c>
      <c r="FB32" s="12">
        <v>647</v>
      </c>
      <c r="FC32" s="12">
        <f t="shared" si="8"/>
        <v>0</v>
      </c>
      <c r="FD32" s="12">
        <v>26442.797086999999</v>
      </c>
      <c r="FE32" s="12">
        <f t="shared" si="9"/>
        <v>1630.182886999999</v>
      </c>
      <c r="FF32" s="12">
        <v>7600</v>
      </c>
      <c r="FG32" s="12">
        <f t="shared" si="10"/>
        <v>-2489.880000000001</v>
      </c>
      <c r="FI32" s="41">
        <f t="shared" si="11"/>
        <v>298.3</v>
      </c>
      <c r="FJ32" s="41">
        <f t="shared" si="12"/>
        <v>297.7</v>
      </c>
      <c r="FK32" s="41">
        <f t="shared" si="13"/>
        <v>51</v>
      </c>
      <c r="FL32" s="41">
        <f t="shared" si="14"/>
        <v>647</v>
      </c>
      <c r="FN32" s="48">
        <v>647</v>
      </c>
      <c r="FO32" s="41">
        <f t="shared" si="15"/>
        <v>0</v>
      </c>
    </row>
    <row r="33" spans="1:171" s="12" customFormat="1" ht="18.75" x14ac:dyDescent="0.25">
      <c r="A33" s="31">
        <v>14</v>
      </c>
      <c r="B33" s="32" t="s">
        <v>95</v>
      </c>
      <c r="C33" s="40" t="s">
        <v>127</v>
      </c>
      <c r="D33" s="24">
        <f t="shared" si="0"/>
        <v>848.89999999999986</v>
      </c>
      <c r="E33" s="24">
        <v>414.3</v>
      </c>
      <c r="F33" s="24">
        <v>0</v>
      </c>
      <c r="G33" s="24">
        <v>380</v>
      </c>
      <c r="H33" s="24">
        <v>0</v>
      </c>
      <c r="I33" s="24">
        <v>16</v>
      </c>
      <c r="J33" s="24">
        <v>37.299999999999997</v>
      </c>
      <c r="K33" s="24">
        <v>0</v>
      </c>
      <c r="L33" s="24"/>
      <c r="M33" s="24"/>
      <c r="N33" s="24"/>
      <c r="O33" s="24"/>
      <c r="P33" s="24"/>
      <c r="Q33" s="24"/>
      <c r="R33" s="24"/>
      <c r="S33" s="24">
        <v>0</v>
      </c>
      <c r="T33" s="24">
        <v>0</v>
      </c>
      <c r="U33" s="24">
        <v>0</v>
      </c>
      <c r="V33" s="24">
        <v>0</v>
      </c>
      <c r="W33" s="24">
        <v>0</v>
      </c>
      <c r="X33" s="24">
        <v>0</v>
      </c>
      <c r="Y33" s="24">
        <v>0</v>
      </c>
      <c r="Z33" s="24">
        <v>0</v>
      </c>
      <c r="AA33" s="24">
        <v>0</v>
      </c>
      <c r="AB33" s="24">
        <v>0</v>
      </c>
      <c r="AC33" s="24">
        <v>0</v>
      </c>
      <c r="AD33" s="24">
        <v>0</v>
      </c>
      <c r="AE33" s="24">
        <v>0</v>
      </c>
      <c r="AF33" s="24">
        <v>0</v>
      </c>
      <c r="AG33" s="24">
        <v>0</v>
      </c>
      <c r="AH33" s="24">
        <v>0</v>
      </c>
      <c r="AI33" s="24">
        <v>0</v>
      </c>
      <c r="AJ33" s="24">
        <v>0</v>
      </c>
      <c r="AK33" s="24">
        <v>0</v>
      </c>
      <c r="AL33" s="24">
        <v>0</v>
      </c>
      <c r="AM33" s="24">
        <v>0</v>
      </c>
      <c r="AN33" s="24">
        <v>0</v>
      </c>
      <c r="AO33" s="24"/>
      <c r="AP33" s="24">
        <v>0</v>
      </c>
      <c r="AQ33" s="24">
        <v>0</v>
      </c>
      <c r="AR33" s="24">
        <v>0</v>
      </c>
      <c r="AS33" s="24"/>
      <c r="AT33" s="24">
        <v>0</v>
      </c>
      <c r="AU33" s="24">
        <v>0</v>
      </c>
      <c r="AV33" s="24">
        <v>0</v>
      </c>
      <c r="AW33" s="24"/>
      <c r="AX33" s="24"/>
      <c r="AY33" s="24"/>
      <c r="AZ33" s="24">
        <v>0</v>
      </c>
      <c r="BA33" s="24">
        <v>0</v>
      </c>
      <c r="BB33" s="24"/>
      <c r="BC33" s="24"/>
      <c r="BD33" s="24"/>
      <c r="BE33" s="24">
        <v>0</v>
      </c>
      <c r="BF33" s="24"/>
      <c r="BG33" s="24">
        <v>0</v>
      </c>
      <c r="BH33" s="24">
        <v>0</v>
      </c>
      <c r="BI33" s="24">
        <v>1</v>
      </c>
      <c r="BJ33" s="24">
        <v>0</v>
      </c>
      <c r="BK33" s="24">
        <v>0.3</v>
      </c>
      <c r="BL33" s="24">
        <v>0</v>
      </c>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f t="shared" si="1"/>
        <v>90</v>
      </c>
      <c r="CZ33" s="24">
        <v>60</v>
      </c>
      <c r="DA33" s="24"/>
      <c r="DB33" s="24"/>
      <c r="DC33" s="24"/>
      <c r="DD33" s="24"/>
      <c r="DE33" s="24"/>
      <c r="DF33" s="24"/>
      <c r="DG33" s="24"/>
      <c r="DH33" s="24"/>
      <c r="DI33" s="24"/>
      <c r="DJ33" s="24"/>
      <c r="DK33" s="24">
        <v>15</v>
      </c>
      <c r="DL33" s="24"/>
      <c r="DM33" s="24"/>
      <c r="DN33" s="24">
        <v>15</v>
      </c>
      <c r="DO33" s="24"/>
      <c r="DP33" s="24"/>
      <c r="DQ33" s="24">
        <f t="shared" si="2"/>
        <v>125</v>
      </c>
      <c r="DR33" s="24">
        <v>125</v>
      </c>
      <c r="DS33" s="24"/>
      <c r="DT33" s="24"/>
      <c r="DU33" s="24"/>
      <c r="DV33" s="24"/>
      <c r="DW33" s="24"/>
      <c r="DX33" s="24"/>
      <c r="DY33" s="24"/>
      <c r="DZ33" s="24"/>
      <c r="EA33" s="24"/>
      <c r="EB33" s="24"/>
      <c r="EC33" s="24"/>
      <c r="ED33" s="24"/>
      <c r="EE33" s="24"/>
      <c r="EF33" s="24"/>
      <c r="EG33" s="24"/>
      <c r="EH33" s="24"/>
      <c r="EI33" s="24">
        <v>9</v>
      </c>
      <c r="EJ33" s="24">
        <f t="shared" si="3"/>
        <v>0</v>
      </c>
      <c r="EK33" s="24"/>
      <c r="EL33" s="24"/>
      <c r="EM33" s="24"/>
      <c r="EN33" s="24"/>
      <c r="EO33" s="24"/>
      <c r="EP33" s="24">
        <f t="shared" si="4"/>
        <v>40808.5</v>
      </c>
      <c r="EQ33" s="24">
        <f t="shared" si="5"/>
        <v>32032.3</v>
      </c>
      <c r="ER33" s="24">
        <v>31712.399999999998</v>
      </c>
      <c r="ES33" s="24">
        <v>0</v>
      </c>
      <c r="ET33" s="24">
        <v>0</v>
      </c>
      <c r="EU33" s="24">
        <v>319.89999999999998</v>
      </c>
      <c r="EV33" s="24">
        <v>8776.2000000000007</v>
      </c>
      <c r="EW33" s="24">
        <v>1231.0409999999999</v>
      </c>
      <c r="EX33" s="52">
        <v>31017.266599999995</v>
      </c>
      <c r="EY33" s="52">
        <v>9053.375</v>
      </c>
      <c r="EZ33" s="52">
        <f t="shared" si="6"/>
        <v>-695.13340000000244</v>
      </c>
      <c r="FA33" s="52">
        <f t="shared" si="7"/>
        <v>277.17499999999927</v>
      </c>
      <c r="FB33" s="12">
        <v>848.89999999999986</v>
      </c>
      <c r="FC33" s="12">
        <f t="shared" si="8"/>
        <v>0</v>
      </c>
      <c r="FD33" s="12">
        <v>31412.860798999995</v>
      </c>
      <c r="FE33" s="12">
        <f t="shared" si="9"/>
        <v>-619.43920100000469</v>
      </c>
      <c r="FF33" s="12">
        <v>9053.375</v>
      </c>
      <c r="FG33" s="12">
        <f t="shared" si="10"/>
        <v>277.17499999999927</v>
      </c>
      <c r="FI33" s="41">
        <f t="shared" si="11"/>
        <v>415.3</v>
      </c>
      <c r="FJ33" s="41">
        <f t="shared" si="12"/>
        <v>380.3</v>
      </c>
      <c r="FK33" s="41">
        <f t="shared" si="13"/>
        <v>53.3</v>
      </c>
      <c r="FL33" s="41">
        <f t="shared" si="14"/>
        <v>848.9</v>
      </c>
      <c r="FN33" s="48">
        <v>848.89999999999986</v>
      </c>
      <c r="FO33" s="41">
        <f t="shared" si="15"/>
        <v>0</v>
      </c>
    </row>
    <row r="34" spans="1:171" s="12" customFormat="1" ht="18.75" x14ac:dyDescent="0.25">
      <c r="A34" s="31">
        <v>15</v>
      </c>
      <c r="B34" s="32" t="s">
        <v>96</v>
      </c>
      <c r="C34" s="40" t="s">
        <v>127</v>
      </c>
      <c r="D34" s="24">
        <f>SUM(E34:CX34)</f>
        <v>2172</v>
      </c>
      <c r="E34" s="24">
        <v>993</v>
      </c>
      <c r="F34" s="24">
        <v>0</v>
      </c>
      <c r="G34" s="24">
        <v>788.3</v>
      </c>
      <c r="H34" s="24">
        <v>0</v>
      </c>
      <c r="I34" s="24">
        <v>42.7</v>
      </c>
      <c r="J34" s="24">
        <v>100</v>
      </c>
      <c r="K34" s="24">
        <v>0</v>
      </c>
      <c r="L34" s="24"/>
      <c r="M34" s="24"/>
      <c r="N34" s="24"/>
      <c r="O34" s="24"/>
      <c r="P34" s="24"/>
      <c r="Q34" s="24"/>
      <c r="R34" s="24"/>
      <c r="S34" s="24">
        <v>0</v>
      </c>
      <c r="T34" s="24">
        <v>0</v>
      </c>
      <c r="U34" s="24">
        <v>0</v>
      </c>
      <c r="V34" s="24">
        <v>0</v>
      </c>
      <c r="W34" s="24">
        <v>0</v>
      </c>
      <c r="X34" s="24">
        <v>0</v>
      </c>
      <c r="Y34" s="24">
        <v>0</v>
      </c>
      <c r="Z34" s="24">
        <v>0</v>
      </c>
      <c r="AA34" s="24">
        <v>0</v>
      </c>
      <c r="AB34" s="24">
        <v>0</v>
      </c>
      <c r="AC34" s="24">
        <v>0</v>
      </c>
      <c r="AD34" s="24">
        <v>0</v>
      </c>
      <c r="AE34" s="24">
        <v>0</v>
      </c>
      <c r="AF34" s="24">
        <v>0</v>
      </c>
      <c r="AG34" s="24">
        <v>0</v>
      </c>
      <c r="AH34" s="24">
        <v>0</v>
      </c>
      <c r="AI34" s="24">
        <v>0</v>
      </c>
      <c r="AJ34" s="24">
        <v>0</v>
      </c>
      <c r="AK34" s="24">
        <v>0</v>
      </c>
      <c r="AL34" s="24">
        <v>0</v>
      </c>
      <c r="AM34" s="24">
        <v>0</v>
      </c>
      <c r="AN34" s="24">
        <v>0</v>
      </c>
      <c r="AO34" s="24"/>
      <c r="AP34" s="24">
        <v>0</v>
      </c>
      <c r="AQ34" s="24">
        <v>0</v>
      </c>
      <c r="AR34" s="24">
        <v>0</v>
      </c>
      <c r="AS34" s="24"/>
      <c r="AT34" s="24">
        <v>0</v>
      </c>
      <c r="AU34" s="24">
        <v>0</v>
      </c>
      <c r="AV34" s="24">
        <v>0</v>
      </c>
      <c r="AW34" s="24"/>
      <c r="AX34" s="24"/>
      <c r="AY34" s="24"/>
      <c r="AZ34" s="24">
        <v>0</v>
      </c>
      <c r="BA34" s="24">
        <v>0</v>
      </c>
      <c r="BB34" s="24"/>
      <c r="BC34" s="24"/>
      <c r="BD34" s="24"/>
      <c r="BE34" s="24">
        <v>0</v>
      </c>
      <c r="BF34" s="24"/>
      <c r="BG34" s="24">
        <v>0</v>
      </c>
      <c r="BH34" s="24">
        <v>0</v>
      </c>
      <c r="BI34" s="24">
        <v>0</v>
      </c>
      <c r="BJ34" s="24">
        <v>0</v>
      </c>
      <c r="BK34" s="24">
        <v>0</v>
      </c>
      <c r="BL34" s="24">
        <v>0</v>
      </c>
      <c r="BM34" s="24"/>
      <c r="BN34" s="24"/>
      <c r="BO34" s="24">
        <v>209</v>
      </c>
      <c r="BP34" s="24"/>
      <c r="BQ34" s="24"/>
      <c r="BR34" s="24"/>
      <c r="BS34" s="24">
        <v>39</v>
      </c>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f t="shared" si="1"/>
        <v>990</v>
      </c>
      <c r="CZ34" s="24">
        <v>495</v>
      </c>
      <c r="DA34" s="24"/>
      <c r="DB34" s="24"/>
      <c r="DC34" s="24"/>
      <c r="DD34" s="24"/>
      <c r="DE34" s="24"/>
      <c r="DF34" s="24"/>
      <c r="DG34" s="24"/>
      <c r="DH34" s="24"/>
      <c r="DI34" s="24"/>
      <c r="DJ34" s="24"/>
      <c r="DK34" s="24">
        <v>370</v>
      </c>
      <c r="DL34" s="24"/>
      <c r="DM34" s="24"/>
      <c r="DN34" s="24">
        <v>125</v>
      </c>
      <c r="DO34" s="24"/>
      <c r="DP34" s="24"/>
      <c r="DQ34" s="24">
        <f t="shared" si="2"/>
        <v>500</v>
      </c>
      <c r="DR34" s="24">
        <v>500</v>
      </c>
      <c r="DS34" s="24"/>
      <c r="DT34" s="24"/>
      <c r="DU34" s="24"/>
      <c r="DV34" s="24"/>
      <c r="DW34" s="24"/>
      <c r="DX34" s="24"/>
      <c r="DY34" s="24"/>
      <c r="DZ34" s="24"/>
      <c r="EA34" s="24"/>
      <c r="EB34" s="24"/>
      <c r="EC34" s="24"/>
      <c r="ED34" s="24"/>
      <c r="EE34" s="24"/>
      <c r="EF34" s="24"/>
      <c r="EG34" s="24"/>
      <c r="EH34" s="24"/>
      <c r="EI34" s="24">
        <v>4</v>
      </c>
      <c r="EJ34" s="24">
        <f t="shared" si="3"/>
        <v>0</v>
      </c>
      <c r="EK34" s="24"/>
      <c r="EL34" s="24"/>
      <c r="EM34" s="24"/>
      <c r="EN34" s="24"/>
      <c r="EO34" s="24"/>
      <c r="EP34" s="24">
        <f t="shared" si="4"/>
        <v>133962.04</v>
      </c>
      <c r="EQ34" s="24">
        <f t="shared" si="5"/>
        <v>103349.85</v>
      </c>
      <c r="ER34" s="24">
        <v>99210.880000000005</v>
      </c>
      <c r="ES34" s="24">
        <v>0</v>
      </c>
      <c r="ET34" s="24">
        <v>3863.63</v>
      </c>
      <c r="EU34" s="24">
        <v>275.33999999999997</v>
      </c>
      <c r="EV34" s="24">
        <v>30612.19</v>
      </c>
      <c r="EW34" s="24">
        <v>8016.3</v>
      </c>
      <c r="EX34" s="52">
        <v>90594.9</v>
      </c>
      <c r="EY34" s="52">
        <v>39894.559999999998</v>
      </c>
      <c r="EZ34" s="52">
        <f t="shared" si="6"/>
        <v>-12479.610000000011</v>
      </c>
      <c r="FA34" s="52">
        <f t="shared" si="7"/>
        <v>9282.369999999999</v>
      </c>
      <c r="FB34" s="12">
        <v>1924</v>
      </c>
      <c r="FC34" s="12">
        <f t="shared" si="8"/>
        <v>-248</v>
      </c>
      <c r="FD34" s="12">
        <v>90932.951713999995</v>
      </c>
      <c r="FE34" s="12">
        <f t="shared" si="9"/>
        <v>-12416.898286000011</v>
      </c>
      <c r="FF34" s="12">
        <v>39894.559999999998</v>
      </c>
      <c r="FG34" s="12">
        <f t="shared" si="10"/>
        <v>9282.369999999999</v>
      </c>
      <c r="FI34" s="41">
        <f t="shared" si="11"/>
        <v>993</v>
      </c>
      <c r="FJ34" s="41">
        <f t="shared" si="12"/>
        <v>788.3</v>
      </c>
      <c r="FK34" s="41">
        <f t="shared" si="13"/>
        <v>142.69999999999999</v>
      </c>
      <c r="FL34" s="41">
        <f t="shared" si="14"/>
        <v>1924</v>
      </c>
      <c r="FN34" s="48">
        <v>2172</v>
      </c>
      <c r="FO34" s="41">
        <f t="shared" si="15"/>
        <v>-248</v>
      </c>
    </row>
    <row r="35" spans="1:171" s="12" customFormat="1" ht="18.75" x14ac:dyDescent="0.25">
      <c r="A35" s="31">
        <v>16</v>
      </c>
      <c r="B35" s="32" t="s">
        <v>97</v>
      </c>
      <c r="C35" s="40" t="s">
        <v>127</v>
      </c>
      <c r="D35" s="24">
        <f t="shared" si="0"/>
        <v>294.7</v>
      </c>
      <c r="E35" s="24">
        <v>152.69999999999999</v>
      </c>
      <c r="F35" s="24">
        <v>0</v>
      </c>
      <c r="G35" s="24">
        <v>140</v>
      </c>
      <c r="H35" s="24">
        <v>0</v>
      </c>
      <c r="I35" s="24">
        <v>0</v>
      </c>
      <c r="J35" s="24">
        <v>0</v>
      </c>
      <c r="K35" s="24">
        <v>0</v>
      </c>
      <c r="L35" s="24"/>
      <c r="M35" s="24"/>
      <c r="N35" s="24"/>
      <c r="O35" s="24"/>
      <c r="P35" s="24"/>
      <c r="Q35" s="24"/>
      <c r="R35" s="24"/>
      <c r="S35" s="24">
        <v>0</v>
      </c>
      <c r="T35" s="24">
        <v>0</v>
      </c>
      <c r="U35" s="24">
        <v>0</v>
      </c>
      <c r="V35" s="24">
        <v>0</v>
      </c>
      <c r="W35" s="24">
        <v>0</v>
      </c>
      <c r="X35" s="24">
        <v>0</v>
      </c>
      <c r="Y35" s="24">
        <v>0</v>
      </c>
      <c r="Z35" s="24">
        <v>1</v>
      </c>
      <c r="AA35" s="24">
        <v>0</v>
      </c>
      <c r="AB35" s="24">
        <v>0</v>
      </c>
      <c r="AC35" s="24">
        <v>0</v>
      </c>
      <c r="AD35" s="24">
        <v>0</v>
      </c>
      <c r="AE35" s="24">
        <v>0</v>
      </c>
      <c r="AF35" s="24">
        <v>0</v>
      </c>
      <c r="AG35" s="24">
        <v>0</v>
      </c>
      <c r="AH35" s="24">
        <v>0</v>
      </c>
      <c r="AI35" s="24">
        <v>0</v>
      </c>
      <c r="AJ35" s="24">
        <v>0</v>
      </c>
      <c r="AK35" s="24">
        <v>0</v>
      </c>
      <c r="AL35" s="24">
        <v>0</v>
      </c>
      <c r="AM35" s="24">
        <v>0</v>
      </c>
      <c r="AN35" s="24">
        <v>0</v>
      </c>
      <c r="AO35" s="24"/>
      <c r="AP35" s="24">
        <v>0</v>
      </c>
      <c r="AQ35" s="24">
        <v>0</v>
      </c>
      <c r="AR35" s="24">
        <v>0</v>
      </c>
      <c r="AS35" s="24"/>
      <c r="AT35" s="24">
        <v>1</v>
      </c>
      <c r="AU35" s="24">
        <v>0</v>
      </c>
      <c r="AV35" s="24">
        <v>0</v>
      </c>
      <c r="AW35" s="24"/>
      <c r="AX35" s="24"/>
      <c r="AY35" s="24"/>
      <c r="AZ35" s="24">
        <v>0</v>
      </c>
      <c r="BA35" s="24">
        <v>0</v>
      </c>
      <c r="BB35" s="24"/>
      <c r="BC35" s="24"/>
      <c r="BD35" s="24"/>
      <c r="BE35" s="24">
        <v>0</v>
      </c>
      <c r="BF35" s="24"/>
      <c r="BG35" s="24">
        <v>0</v>
      </c>
      <c r="BH35" s="24">
        <v>0</v>
      </c>
      <c r="BI35" s="24">
        <v>0</v>
      </c>
      <c r="BJ35" s="24">
        <v>0</v>
      </c>
      <c r="BK35" s="24">
        <v>0</v>
      </c>
      <c r="BL35" s="24">
        <v>0</v>
      </c>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f t="shared" si="1"/>
        <v>180</v>
      </c>
      <c r="CZ35" s="24">
        <v>60</v>
      </c>
      <c r="DA35" s="24"/>
      <c r="DB35" s="24"/>
      <c r="DC35" s="24"/>
      <c r="DD35" s="24"/>
      <c r="DE35" s="24"/>
      <c r="DF35" s="24"/>
      <c r="DG35" s="24"/>
      <c r="DH35" s="24"/>
      <c r="DI35" s="24"/>
      <c r="DJ35" s="24"/>
      <c r="DK35" s="24">
        <v>120</v>
      </c>
      <c r="DL35" s="24"/>
      <c r="DM35" s="24"/>
      <c r="DN35" s="24">
        <v>0</v>
      </c>
      <c r="DO35" s="24"/>
      <c r="DP35" s="24"/>
      <c r="DQ35" s="24">
        <f t="shared" si="2"/>
        <v>75</v>
      </c>
      <c r="DR35" s="24">
        <v>75</v>
      </c>
      <c r="DS35" s="24"/>
      <c r="DT35" s="24"/>
      <c r="DU35" s="24"/>
      <c r="DV35" s="24"/>
      <c r="DW35" s="24"/>
      <c r="DX35" s="24"/>
      <c r="DY35" s="24"/>
      <c r="DZ35" s="24"/>
      <c r="EA35" s="24"/>
      <c r="EB35" s="24"/>
      <c r="EC35" s="24"/>
      <c r="ED35" s="24"/>
      <c r="EE35" s="24"/>
      <c r="EF35" s="24"/>
      <c r="EG35" s="24"/>
      <c r="EH35" s="24"/>
      <c r="EI35" s="24">
        <v>4</v>
      </c>
      <c r="EJ35" s="24">
        <f t="shared" si="3"/>
        <v>0</v>
      </c>
      <c r="EK35" s="24"/>
      <c r="EL35" s="24"/>
      <c r="EM35" s="24"/>
      <c r="EN35" s="24"/>
      <c r="EO35" s="24"/>
      <c r="EP35" s="24">
        <f t="shared" si="4"/>
        <v>17318.319800000001</v>
      </c>
      <c r="EQ35" s="24">
        <f t="shared" si="5"/>
        <v>13695.5198</v>
      </c>
      <c r="ER35" s="24">
        <v>13077.2</v>
      </c>
      <c r="ES35" s="24">
        <v>0</v>
      </c>
      <c r="ET35" s="24">
        <v>618.31979999999999</v>
      </c>
      <c r="EU35" s="24">
        <v>0</v>
      </c>
      <c r="EV35" s="24">
        <v>3622.8</v>
      </c>
      <c r="EW35" s="24">
        <v>690.84120000000007</v>
      </c>
      <c r="EX35" s="52">
        <v>13220.911699999999</v>
      </c>
      <c r="EY35" s="52">
        <v>3945.1379999999999</v>
      </c>
      <c r="EZ35" s="52">
        <f t="shared" si="6"/>
        <v>-474.60810000000197</v>
      </c>
      <c r="FA35" s="52">
        <f t="shared" si="7"/>
        <v>322.33799999999974</v>
      </c>
      <c r="FB35" s="12">
        <v>294.7</v>
      </c>
      <c r="FC35" s="12">
        <f t="shared" si="8"/>
        <v>0</v>
      </c>
      <c r="FD35" s="12">
        <v>13220.911699999999</v>
      </c>
      <c r="FE35" s="12">
        <f t="shared" si="9"/>
        <v>-474.60810000000129</v>
      </c>
      <c r="FF35" s="12">
        <v>3945.1379999999999</v>
      </c>
      <c r="FG35" s="12">
        <f t="shared" si="10"/>
        <v>322.33799999999974</v>
      </c>
      <c r="FI35" s="41">
        <f t="shared" si="11"/>
        <v>153.69999999999999</v>
      </c>
      <c r="FJ35" s="41">
        <f t="shared" si="12"/>
        <v>141</v>
      </c>
      <c r="FK35" s="41">
        <f t="shared" si="13"/>
        <v>0</v>
      </c>
      <c r="FL35" s="41">
        <f t="shared" si="14"/>
        <v>294.7</v>
      </c>
      <c r="FN35" s="48">
        <v>294.7</v>
      </c>
      <c r="FO35" s="41">
        <f t="shared" si="15"/>
        <v>0</v>
      </c>
    </row>
    <row r="36" spans="1:171" s="12" customFormat="1" ht="17.25" customHeight="1" x14ac:dyDescent="0.25">
      <c r="A36" s="31">
        <v>17</v>
      </c>
      <c r="B36" s="32" t="s">
        <v>98</v>
      </c>
      <c r="C36" s="40" t="s">
        <v>127</v>
      </c>
      <c r="D36" s="24">
        <f t="shared" si="0"/>
        <v>1058.9000000000001</v>
      </c>
      <c r="E36" s="24">
        <v>473.3</v>
      </c>
      <c r="F36" s="24">
        <v>0</v>
      </c>
      <c r="G36" s="24">
        <v>516.6</v>
      </c>
      <c r="H36" s="24">
        <v>0</v>
      </c>
      <c r="I36" s="24">
        <v>19</v>
      </c>
      <c r="J36" s="24">
        <v>40</v>
      </c>
      <c r="K36" s="24">
        <v>0</v>
      </c>
      <c r="L36" s="24"/>
      <c r="M36" s="24"/>
      <c r="N36" s="24"/>
      <c r="O36" s="24"/>
      <c r="P36" s="24"/>
      <c r="Q36" s="24"/>
      <c r="R36" s="24"/>
      <c r="S36" s="24">
        <v>0</v>
      </c>
      <c r="T36" s="24">
        <v>0</v>
      </c>
      <c r="U36" s="24">
        <v>0</v>
      </c>
      <c r="V36" s="24">
        <v>0</v>
      </c>
      <c r="W36" s="24">
        <v>0</v>
      </c>
      <c r="X36" s="24">
        <v>0</v>
      </c>
      <c r="Y36" s="24">
        <v>5</v>
      </c>
      <c r="Z36" s="24">
        <v>0</v>
      </c>
      <c r="AA36" s="24">
        <v>0</v>
      </c>
      <c r="AB36" s="24">
        <v>0</v>
      </c>
      <c r="AC36" s="24">
        <v>0</v>
      </c>
      <c r="AD36" s="24">
        <v>0</v>
      </c>
      <c r="AE36" s="24">
        <v>0</v>
      </c>
      <c r="AF36" s="24">
        <v>0</v>
      </c>
      <c r="AG36" s="24">
        <v>0</v>
      </c>
      <c r="AH36" s="24">
        <v>0</v>
      </c>
      <c r="AI36" s="24">
        <v>0</v>
      </c>
      <c r="AJ36" s="24">
        <v>0</v>
      </c>
      <c r="AK36" s="24">
        <v>0</v>
      </c>
      <c r="AL36" s="24">
        <v>0</v>
      </c>
      <c r="AM36" s="24">
        <v>0</v>
      </c>
      <c r="AN36" s="24">
        <v>0</v>
      </c>
      <c r="AO36" s="24"/>
      <c r="AP36" s="24">
        <v>0</v>
      </c>
      <c r="AQ36" s="24">
        <v>0</v>
      </c>
      <c r="AR36" s="24">
        <v>0</v>
      </c>
      <c r="AS36" s="24"/>
      <c r="AT36" s="24">
        <v>4</v>
      </c>
      <c r="AU36" s="24">
        <v>0</v>
      </c>
      <c r="AV36" s="24">
        <v>0</v>
      </c>
      <c r="AW36" s="24"/>
      <c r="AX36" s="24"/>
      <c r="AY36" s="24"/>
      <c r="AZ36" s="24">
        <v>0</v>
      </c>
      <c r="BA36" s="24">
        <v>0</v>
      </c>
      <c r="BB36" s="24"/>
      <c r="BC36" s="24"/>
      <c r="BD36" s="24"/>
      <c r="BE36" s="24">
        <v>0</v>
      </c>
      <c r="BF36" s="24"/>
      <c r="BG36" s="24">
        <v>0</v>
      </c>
      <c r="BH36" s="24">
        <v>0</v>
      </c>
      <c r="BI36" s="24">
        <v>0</v>
      </c>
      <c r="BJ36" s="24">
        <v>0</v>
      </c>
      <c r="BK36" s="24">
        <v>1</v>
      </c>
      <c r="BL36" s="24">
        <v>0</v>
      </c>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f t="shared" si="1"/>
        <v>360</v>
      </c>
      <c r="CZ36" s="24">
        <v>180</v>
      </c>
      <c r="DA36" s="24"/>
      <c r="DB36" s="24"/>
      <c r="DC36" s="24"/>
      <c r="DD36" s="24"/>
      <c r="DE36" s="24"/>
      <c r="DF36" s="24"/>
      <c r="DG36" s="24"/>
      <c r="DH36" s="24"/>
      <c r="DI36" s="24"/>
      <c r="DJ36" s="24"/>
      <c r="DK36" s="24">
        <v>180</v>
      </c>
      <c r="DL36" s="24"/>
      <c r="DM36" s="24"/>
      <c r="DN36" s="24">
        <v>0</v>
      </c>
      <c r="DO36" s="24"/>
      <c r="DP36" s="24"/>
      <c r="DQ36" s="24">
        <f t="shared" si="2"/>
        <v>100</v>
      </c>
      <c r="DR36" s="24">
        <v>100</v>
      </c>
      <c r="DS36" s="24"/>
      <c r="DT36" s="24"/>
      <c r="DU36" s="24"/>
      <c r="DV36" s="24"/>
      <c r="DW36" s="24"/>
      <c r="DX36" s="24"/>
      <c r="DY36" s="24"/>
      <c r="DZ36" s="24"/>
      <c r="EA36" s="24"/>
      <c r="EB36" s="24"/>
      <c r="EC36" s="24"/>
      <c r="ED36" s="24"/>
      <c r="EE36" s="24"/>
      <c r="EF36" s="24"/>
      <c r="EG36" s="24"/>
      <c r="EH36" s="24"/>
      <c r="EI36" s="24">
        <v>1</v>
      </c>
      <c r="EJ36" s="24">
        <f t="shared" si="3"/>
        <v>0</v>
      </c>
      <c r="EK36" s="24"/>
      <c r="EL36" s="24"/>
      <c r="EM36" s="24"/>
      <c r="EN36" s="24"/>
      <c r="EO36" s="24"/>
      <c r="EP36" s="24">
        <f t="shared" si="4"/>
        <v>57058.198999999993</v>
      </c>
      <c r="EQ36" s="24">
        <f t="shared" si="5"/>
        <v>46206.998999999996</v>
      </c>
      <c r="ER36" s="24">
        <v>45016.299999999996</v>
      </c>
      <c r="ES36" s="24">
        <v>0</v>
      </c>
      <c r="ET36" s="24">
        <v>943.29899999999998</v>
      </c>
      <c r="EU36" s="24">
        <v>247.4</v>
      </c>
      <c r="EV36" s="24">
        <v>10851.2</v>
      </c>
      <c r="EW36" s="24">
        <v>936.39840000000004</v>
      </c>
      <c r="EX36" s="52">
        <v>44704.348199999993</v>
      </c>
      <c r="EY36" s="52">
        <v>11443.688</v>
      </c>
      <c r="EZ36" s="52">
        <f t="shared" si="6"/>
        <v>-1255.2508000000025</v>
      </c>
      <c r="FA36" s="52">
        <f t="shared" si="7"/>
        <v>592.48799999999937</v>
      </c>
      <c r="FB36" s="12">
        <v>1058.9000000000001</v>
      </c>
      <c r="FC36" s="12">
        <f t="shared" si="8"/>
        <v>0</v>
      </c>
      <c r="FD36" s="12">
        <v>45070.26219999999</v>
      </c>
      <c r="FE36" s="12">
        <f t="shared" si="9"/>
        <v>-1136.736800000006</v>
      </c>
      <c r="FF36" s="12">
        <v>11443.688</v>
      </c>
      <c r="FG36" s="12">
        <f t="shared" si="10"/>
        <v>592.48799999999937</v>
      </c>
      <c r="FI36" s="41">
        <f t="shared" si="11"/>
        <v>478.3</v>
      </c>
      <c r="FJ36" s="41">
        <f t="shared" si="12"/>
        <v>521.6</v>
      </c>
      <c r="FK36" s="41">
        <f t="shared" si="13"/>
        <v>59</v>
      </c>
      <c r="FL36" s="41">
        <f t="shared" si="14"/>
        <v>1058.9000000000001</v>
      </c>
      <c r="FN36" s="48">
        <v>1058.9000000000001</v>
      </c>
      <c r="FO36" s="41">
        <f t="shared" si="15"/>
        <v>0</v>
      </c>
    </row>
    <row r="37" spans="1:171" s="12" customFormat="1" ht="18.75" x14ac:dyDescent="0.25">
      <c r="A37" s="31">
        <v>18</v>
      </c>
      <c r="B37" s="32" t="s">
        <v>99</v>
      </c>
      <c r="C37" s="40" t="s">
        <v>127</v>
      </c>
      <c r="D37" s="24">
        <f t="shared" si="0"/>
        <v>624</v>
      </c>
      <c r="E37" s="24">
        <v>280.7</v>
      </c>
      <c r="F37" s="24">
        <v>0</v>
      </c>
      <c r="G37" s="24">
        <v>275</v>
      </c>
      <c r="H37" s="24">
        <v>0</v>
      </c>
      <c r="I37" s="24">
        <v>31.3</v>
      </c>
      <c r="J37" s="24">
        <v>30</v>
      </c>
      <c r="K37" s="24">
        <v>0</v>
      </c>
      <c r="L37" s="24"/>
      <c r="M37" s="24"/>
      <c r="N37" s="24"/>
      <c r="O37" s="24"/>
      <c r="P37" s="24"/>
      <c r="Q37" s="24"/>
      <c r="R37" s="24"/>
      <c r="S37" s="24">
        <v>0</v>
      </c>
      <c r="T37" s="24">
        <v>0</v>
      </c>
      <c r="U37" s="24">
        <v>0</v>
      </c>
      <c r="V37" s="24">
        <v>0</v>
      </c>
      <c r="W37" s="24">
        <v>0</v>
      </c>
      <c r="X37" s="24">
        <v>0</v>
      </c>
      <c r="Y37" s="24">
        <v>0</v>
      </c>
      <c r="Z37" s="24">
        <v>0</v>
      </c>
      <c r="AA37" s="24">
        <v>0</v>
      </c>
      <c r="AB37" s="24">
        <v>0</v>
      </c>
      <c r="AC37" s="24">
        <v>0</v>
      </c>
      <c r="AD37" s="24">
        <v>0</v>
      </c>
      <c r="AE37" s="24">
        <v>0</v>
      </c>
      <c r="AF37" s="24">
        <v>0</v>
      </c>
      <c r="AG37" s="24">
        <v>0</v>
      </c>
      <c r="AH37" s="24">
        <v>0</v>
      </c>
      <c r="AI37" s="24">
        <v>0</v>
      </c>
      <c r="AJ37" s="24">
        <v>0</v>
      </c>
      <c r="AK37" s="24">
        <v>0</v>
      </c>
      <c r="AL37" s="24">
        <v>0</v>
      </c>
      <c r="AM37" s="24">
        <v>0</v>
      </c>
      <c r="AN37" s="24">
        <v>0</v>
      </c>
      <c r="AO37" s="24"/>
      <c r="AP37" s="24">
        <v>0</v>
      </c>
      <c r="AQ37" s="24">
        <v>0</v>
      </c>
      <c r="AR37" s="24">
        <v>2</v>
      </c>
      <c r="AS37" s="24"/>
      <c r="AT37" s="24">
        <v>4</v>
      </c>
      <c r="AU37" s="24">
        <v>1</v>
      </c>
      <c r="AV37" s="24">
        <v>0</v>
      </c>
      <c r="AW37" s="24"/>
      <c r="AX37" s="24"/>
      <c r="AY37" s="24"/>
      <c r="AZ37" s="24">
        <v>0</v>
      </c>
      <c r="BA37" s="24">
        <v>0</v>
      </c>
      <c r="BB37" s="24"/>
      <c r="BC37" s="24"/>
      <c r="BD37" s="24"/>
      <c r="BE37" s="24">
        <v>0</v>
      </c>
      <c r="BF37" s="24"/>
      <c r="BG37" s="24">
        <v>0</v>
      </c>
      <c r="BH37" s="24">
        <v>0</v>
      </c>
      <c r="BI37" s="24">
        <v>0</v>
      </c>
      <c r="BJ37" s="24">
        <v>0</v>
      </c>
      <c r="BK37" s="24">
        <v>0</v>
      </c>
      <c r="BL37" s="24">
        <v>0</v>
      </c>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f t="shared" si="1"/>
        <v>180</v>
      </c>
      <c r="CZ37" s="24">
        <v>105</v>
      </c>
      <c r="DA37" s="24"/>
      <c r="DB37" s="24"/>
      <c r="DC37" s="24"/>
      <c r="DD37" s="24"/>
      <c r="DE37" s="24"/>
      <c r="DF37" s="24"/>
      <c r="DG37" s="24"/>
      <c r="DH37" s="24"/>
      <c r="DI37" s="24"/>
      <c r="DJ37" s="24"/>
      <c r="DK37" s="24">
        <v>60</v>
      </c>
      <c r="DL37" s="24"/>
      <c r="DM37" s="24"/>
      <c r="DN37" s="24">
        <v>15</v>
      </c>
      <c r="DO37" s="24"/>
      <c r="DP37" s="24"/>
      <c r="DQ37" s="24">
        <f t="shared" si="2"/>
        <v>100</v>
      </c>
      <c r="DR37" s="24">
        <v>100</v>
      </c>
      <c r="DS37" s="24"/>
      <c r="DT37" s="24"/>
      <c r="DU37" s="24"/>
      <c r="DV37" s="24"/>
      <c r="DW37" s="24"/>
      <c r="DX37" s="24"/>
      <c r="DY37" s="24"/>
      <c r="DZ37" s="24"/>
      <c r="EA37" s="24"/>
      <c r="EB37" s="24"/>
      <c r="EC37" s="24"/>
      <c r="ED37" s="24"/>
      <c r="EE37" s="24"/>
      <c r="EF37" s="24"/>
      <c r="EG37" s="24"/>
      <c r="EH37" s="24"/>
      <c r="EI37" s="24">
        <v>1</v>
      </c>
      <c r="EJ37" s="24">
        <f t="shared" si="3"/>
        <v>0</v>
      </c>
      <c r="EK37" s="24"/>
      <c r="EL37" s="24"/>
      <c r="EM37" s="24"/>
      <c r="EN37" s="24"/>
      <c r="EO37" s="24"/>
      <c r="EP37" s="24">
        <f t="shared" si="4"/>
        <v>34600.552699999993</v>
      </c>
      <c r="EQ37" s="24">
        <f t="shared" si="5"/>
        <v>28717.852699999996</v>
      </c>
      <c r="ER37" s="24">
        <v>27185.099999999995</v>
      </c>
      <c r="ES37" s="24">
        <v>0</v>
      </c>
      <c r="ET37" s="24">
        <v>1202.8526999999999</v>
      </c>
      <c r="EU37" s="24">
        <v>329.9</v>
      </c>
      <c r="EV37" s="24">
        <v>5882.7</v>
      </c>
      <c r="EW37" s="24">
        <v>223.29300000000001</v>
      </c>
      <c r="EX37" s="52">
        <v>25969.010599999998</v>
      </c>
      <c r="EY37" s="52">
        <v>7210.05</v>
      </c>
      <c r="EZ37" s="52">
        <f t="shared" si="6"/>
        <v>-2418.942099999997</v>
      </c>
      <c r="FA37" s="52">
        <f t="shared" si="7"/>
        <v>1327.3500000000004</v>
      </c>
      <c r="FB37" s="12">
        <v>624</v>
      </c>
      <c r="FC37" s="12">
        <f t="shared" si="8"/>
        <v>0</v>
      </c>
      <c r="FD37" s="12">
        <v>26474.202599999997</v>
      </c>
      <c r="FE37" s="12">
        <f t="shared" si="9"/>
        <v>-2243.6500999999989</v>
      </c>
      <c r="FF37" s="12">
        <v>7210.05</v>
      </c>
      <c r="FG37" s="12">
        <f t="shared" si="10"/>
        <v>1327.3500000000004</v>
      </c>
      <c r="FI37" s="41">
        <f t="shared" si="11"/>
        <v>282.7</v>
      </c>
      <c r="FJ37" s="41">
        <f t="shared" si="12"/>
        <v>279</v>
      </c>
      <c r="FK37" s="41">
        <f t="shared" si="13"/>
        <v>62.3</v>
      </c>
      <c r="FL37" s="41">
        <f t="shared" si="14"/>
        <v>624</v>
      </c>
      <c r="FN37" s="48">
        <v>624</v>
      </c>
      <c r="FO37" s="41">
        <f t="shared" si="15"/>
        <v>0</v>
      </c>
    </row>
    <row r="38" spans="1:171" s="12" customFormat="1" ht="18.75" x14ac:dyDescent="0.25">
      <c r="A38" s="31">
        <v>19</v>
      </c>
      <c r="B38" s="32" t="s">
        <v>100</v>
      </c>
      <c r="C38" s="40" t="s">
        <v>127</v>
      </c>
      <c r="D38" s="24">
        <f t="shared" si="0"/>
        <v>733.7</v>
      </c>
      <c r="E38" s="24">
        <v>327</v>
      </c>
      <c r="F38" s="24">
        <v>0</v>
      </c>
      <c r="G38" s="24">
        <v>348</v>
      </c>
      <c r="H38" s="24">
        <v>0</v>
      </c>
      <c r="I38" s="24">
        <v>0</v>
      </c>
      <c r="J38" s="24">
        <v>56.7</v>
      </c>
      <c r="K38" s="24">
        <v>0</v>
      </c>
      <c r="L38" s="24"/>
      <c r="M38" s="24"/>
      <c r="N38" s="24"/>
      <c r="O38" s="24"/>
      <c r="P38" s="24"/>
      <c r="Q38" s="24"/>
      <c r="R38" s="24"/>
      <c r="S38" s="24">
        <v>0</v>
      </c>
      <c r="T38" s="24">
        <v>0</v>
      </c>
      <c r="U38" s="24">
        <v>0</v>
      </c>
      <c r="V38" s="24">
        <v>0</v>
      </c>
      <c r="W38" s="24">
        <v>0</v>
      </c>
      <c r="X38" s="24">
        <v>0</v>
      </c>
      <c r="Y38" s="24">
        <v>2</v>
      </c>
      <c r="Z38" s="24">
        <v>0</v>
      </c>
      <c r="AA38" s="24">
        <v>0</v>
      </c>
      <c r="AB38" s="24">
        <v>0</v>
      </c>
      <c r="AC38" s="24">
        <v>0</v>
      </c>
      <c r="AD38" s="24">
        <v>0</v>
      </c>
      <c r="AE38" s="24">
        <v>0</v>
      </c>
      <c r="AF38" s="24">
        <v>0</v>
      </c>
      <c r="AG38" s="24">
        <v>0</v>
      </c>
      <c r="AH38" s="24">
        <v>0</v>
      </c>
      <c r="AI38" s="24">
        <v>0</v>
      </c>
      <c r="AJ38" s="24">
        <v>0</v>
      </c>
      <c r="AK38" s="24">
        <v>0</v>
      </c>
      <c r="AL38" s="24">
        <v>0</v>
      </c>
      <c r="AM38" s="24">
        <v>0</v>
      </c>
      <c r="AN38" s="24">
        <v>0</v>
      </c>
      <c r="AO38" s="24"/>
      <c r="AP38" s="24">
        <v>0</v>
      </c>
      <c r="AQ38" s="24">
        <v>0</v>
      </c>
      <c r="AR38" s="24">
        <v>0</v>
      </c>
      <c r="AS38" s="24"/>
      <c r="AT38" s="24">
        <v>0</v>
      </c>
      <c r="AU38" s="24">
        <v>0</v>
      </c>
      <c r="AV38" s="24">
        <v>0</v>
      </c>
      <c r="AW38" s="24"/>
      <c r="AX38" s="24"/>
      <c r="AY38" s="24"/>
      <c r="AZ38" s="24">
        <v>0</v>
      </c>
      <c r="BA38" s="24">
        <v>0</v>
      </c>
      <c r="BB38" s="24"/>
      <c r="BC38" s="24"/>
      <c r="BD38" s="24"/>
      <c r="BE38" s="24">
        <v>0</v>
      </c>
      <c r="BF38" s="24"/>
      <c r="BG38" s="24">
        <v>0</v>
      </c>
      <c r="BH38" s="24">
        <v>0</v>
      </c>
      <c r="BI38" s="24">
        <v>0</v>
      </c>
      <c r="BJ38" s="24">
        <v>0</v>
      </c>
      <c r="BK38" s="24">
        <v>0</v>
      </c>
      <c r="BL38" s="24">
        <v>0</v>
      </c>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f t="shared" si="1"/>
        <v>90</v>
      </c>
      <c r="CZ38" s="24">
        <v>45</v>
      </c>
      <c r="DA38" s="24"/>
      <c r="DB38" s="24"/>
      <c r="DC38" s="24"/>
      <c r="DD38" s="24"/>
      <c r="DE38" s="24"/>
      <c r="DF38" s="24"/>
      <c r="DG38" s="24"/>
      <c r="DH38" s="24"/>
      <c r="DI38" s="24"/>
      <c r="DJ38" s="24"/>
      <c r="DK38" s="24">
        <v>30</v>
      </c>
      <c r="DL38" s="24"/>
      <c r="DM38" s="24"/>
      <c r="DN38" s="24">
        <v>15</v>
      </c>
      <c r="DO38" s="24"/>
      <c r="DP38" s="24"/>
      <c r="DQ38" s="24">
        <f t="shared" si="2"/>
        <v>125</v>
      </c>
      <c r="DR38" s="24">
        <v>125</v>
      </c>
      <c r="DS38" s="24"/>
      <c r="DT38" s="24"/>
      <c r="DU38" s="24"/>
      <c r="DV38" s="24"/>
      <c r="DW38" s="24"/>
      <c r="DX38" s="24"/>
      <c r="DY38" s="24"/>
      <c r="DZ38" s="24"/>
      <c r="EA38" s="24"/>
      <c r="EB38" s="24"/>
      <c r="EC38" s="24"/>
      <c r="ED38" s="24"/>
      <c r="EE38" s="24"/>
      <c r="EF38" s="24"/>
      <c r="EG38" s="24"/>
      <c r="EH38" s="24"/>
      <c r="EI38" s="24">
        <v>2</v>
      </c>
      <c r="EJ38" s="24">
        <f t="shared" si="3"/>
        <v>0</v>
      </c>
      <c r="EK38" s="24"/>
      <c r="EL38" s="24"/>
      <c r="EM38" s="24"/>
      <c r="EN38" s="24"/>
      <c r="EO38" s="24"/>
      <c r="EP38" s="24">
        <f t="shared" si="4"/>
        <v>42879.8024</v>
      </c>
      <c r="EQ38" s="24">
        <f t="shared" si="5"/>
        <v>34327.602399999996</v>
      </c>
      <c r="ER38" s="24">
        <v>32576.299999999996</v>
      </c>
      <c r="ES38" s="24">
        <v>0</v>
      </c>
      <c r="ET38" s="24">
        <v>1524.9023999999999</v>
      </c>
      <c r="EU38" s="24">
        <v>226.4</v>
      </c>
      <c r="EV38" s="24">
        <v>8552.2000000000007</v>
      </c>
      <c r="EW38" s="24">
        <v>1191.0696</v>
      </c>
      <c r="EX38" s="52">
        <v>31122.633999999995</v>
      </c>
      <c r="EY38" s="52">
        <v>9561.9629999999997</v>
      </c>
      <c r="EZ38" s="52">
        <f t="shared" si="6"/>
        <v>-2978.568400000001</v>
      </c>
      <c r="FA38" s="52">
        <f t="shared" si="7"/>
        <v>1009.762999999999</v>
      </c>
      <c r="FB38" s="12">
        <v>733.7</v>
      </c>
      <c r="FC38" s="12">
        <f t="shared" si="8"/>
        <v>0</v>
      </c>
      <c r="FD38" s="12">
        <v>31460.275999999994</v>
      </c>
      <c r="FE38" s="12">
        <f t="shared" si="9"/>
        <v>-2867.3264000000017</v>
      </c>
      <c r="FF38" s="12">
        <v>9561.9629999999997</v>
      </c>
      <c r="FG38" s="12">
        <f t="shared" si="10"/>
        <v>1009.762999999999</v>
      </c>
      <c r="FI38" s="41">
        <f t="shared" si="11"/>
        <v>329</v>
      </c>
      <c r="FJ38" s="41">
        <f t="shared" si="12"/>
        <v>348</v>
      </c>
      <c r="FK38" s="41">
        <f t="shared" si="13"/>
        <v>56.7</v>
      </c>
      <c r="FL38" s="41">
        <f t="shared" si="14"/>
        <v>733.7</v>
      </c>
      <c r="FN38" s="48">
        <v>733.7</v>
      </c>
      <c r="FO38" s="41">
        <f t="shared" si="15"/>
        <v>0</v>
      </c>
    </row>
    <row r="39" spans="1:171" s="12" customFormat="1" ht="18.75" x14ac:dyDescent="0.25">
      <c r="A39" s="31">
        <v>20</v>
      </c>
      <c r="B39" s="32" t="s">
        <v>101</v>
      </c>
      <c r="C39" s="40" t="s">
        <v>127</v>
      </c>
      <c r="D39" s="24">
        <f t="shared" si="0"/>
        <v>827.6</v>
      </c>
      <c r="E39" s="24">
        <v>365.3</v>
      </c>
      <c r="F39" s="24">
        <v>0</v>
      </c>
      <c r="G39" s="24">
        <v>398.3</v>
      </c>
      <c r="H39" s="24">
        <v>0</v>
      </c>
      <c r="I39" s="24">
        <v>19</v>
      </c>
      <c r="J39" s="24">
        <v>40</v>
      </c>
      <c r="K39" s="24">
        <v>0</v>
      </c>
      <c r="L39" s="24"/>
      <c r="M39" s="24"/>
      <c r="N39" s="24"/>
      <c r="O39" s="24"/>
      <c r="P39" s="24"/>
      <c r="Q39" s="24"/>
      <c r="R39" s="24"/>
      <c r="S39" s="24">
        <v>0</v>
      </c>
      <c r="T39" s="24">
        <v>0</v>
      </c>
      <c r="U39" s="24">
        <v>0</v>
      </c>
      <c r="V39" s="24">
        <v>0</v>
      </c>
      <c r="W39" s="24">
        <v>0</v>
      </c>
      <c r="X39" s="24">
        <v>0</v>
      </c>
      <c r="Y39" s="24">
        <v>0</v>
      </c>
      <c r="Z39" s="24">
        <v>0</v>
      </c>
      <c r="AA39" s="24">
        <v>0</v>
      </c>
      <c r="AB39" s="24">
        <v>0</v>
      </c>
      <c r="AC39" s="24">
        <v>0</v>
      </c>
      <c r="AD39" s="24">
        <v>0</v>
      </c>
      <c r="AE39" s="24">
        <v>0</v>
      </c>
      <c r="AF39" s="24">
        <v>0</v>
      </c>
      <c r="AG39" s="24">
        <v>0</v>
      </c>
      <c r="AH39" s="24">
        <v>0</v>
      </c>
      <c r="AI39" s="24">
        <v>0</v>
      </c>
      <c r="AJ39" s="24">
        <v>0</v>
      </c>
      <c r="AK39" s="24">
        <v>0</v>
      </c>
      <c r="AL39" s="24">
        <v>0</v>
      </c>
      <c r="AM39" s="24">
        <v>0</v>
      </c>
      <c r="AN39" s="24">
        <v>0</v>
      </c>
      <c r="AO39" s="24"/>
      <c r="AP39" s="24">
        <v>0</v>
      </c>
      <c r="AQ39" s="24">
        <v>0</v>
      </c>
      <c r="AR39" s="24">
        <v>3</v>
      </c>
      <c r="AS39" s="24"/>
      <c r="AT39" s="24">
        <v>2</v>
      </c>
      <c r="AU39" s="24">
        <v>0</v>
      </c>
      <c r="AV39" s="24">
        <v>0</v>
      </c>
      <c r="AW39" s="24"/>
      <c r="AX39" s="24"/>
      <c r="AY39" s="24"/>
      <c r="AZ39" s="24">
        <v>0</v>
      </c>
      <c r="BA39" s="24">
        <v>0</v>
      </c>
      <c r="BB39" s="24"/>
      <c r="BC39" s="24"/>
      <c r="BD39" s="24"/>
      <c r="BE39" s="24">
        <v>0</v>
      </c>
      <c r="BF39" s="24"/>
      <c r="BG39" s="24">
        <v>0</v>
      </c>
      <c r="BH39" s="24">
        <v>0</v>
      </c>
      <c r="BI39" s="24">
        <v>0</v>
      </c>
      <c r="BJ39" s="24">
        <v>0</v>
      </c>
      <c r="BK39" s="24">
        <v>0</v>
      </c>
      <c r="BL39" s="24">
        <v>0</v>
      </c>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f t="shared" si="1"/>
        <v>180</v>
      </c>
      <c r="CZ39" s="24">
        <v>100</v>
      </c>
      <c r="DA39" s="24"/>
      <c r="DB39" s="24"/>
      <c r="DC39" s="24"/>
      <c r="DD39" s="24"/>
      <c r="DE39" s="24"/>
      <c r="DF39" s="24"/>
      <c r="DG39" s="24"/>
      <c r="DH39" s="24"/>
      <c r="DI39" s="24"/>
      <c r="DJ39" s="24"/>
      <c r="DK39" s="24">
        <v>80</v>
      </c>
      <c r="DL39" s="24"/>
      <c r="DM39" s="24"/>
      <c r="DN39" s="24">
        <v>0</v>
      </c>
      <c r="DO39" s="24"/>
      <c r="DP39" s="24"/>
      <c r="DQ39" s="24">
        <f t="shared" si="2"/>
        <v>150</v>
      </c>
      <c r="DR39" s="24">
        <v>150</v>
      </c>
      <c r="DS39" s="24"/>
      <c r="DT39" s="24"/>
      <c r="DU39" s="24"/>
      <c r="DV39" s="24"/>
      <c r="DW39" s="24"/>
      <c r="DX39" s="24"/>
      <c r="DY39" s="24"/>
      <c r="DZ39" s="24"/>
      <c r="EA39" s="24"/>
      <c r="EB39" s="24"/>
      <c r="EC39" s="24"/>
      <c r="ED39" s="24"/>
      <c r="EE39" s="24"/>
      <c r="EF39" s="24"/>
      <c r="EG39" s="24"/>
      <c r="EH39" s="24"/>
      <c r="EI39" s="24">
        <v>3</v>
      </c>
      <c r="EJ39" s="24">
        <f t="shared" si="3"/>
        <v>0</v>
      </c>
      <c r="EK39" s="24"/>
      <c r="EL39" s="24"/>
      <c r="EM39" s="24"/>
      <c r="EN39" s="24"/>
      <c r="EO39" s="24"/>
      <c r="EP39" s="24">
        <f t="shared" si="4"/>
        <v>41915.792600000001</v>
      </c>
      <c r="EQ39" s="24">
        <f t="shared" si="5"/>
        <v>33723.292600000001</v>
      </c>
      <c r="ER39" s="24">
        <v>32976.5</v>
      </c>
      <c r="ES39" s="24">
        <v>0</v>
      </c>
      <c r="ET39" s="24">
        <v>457.39260000000002</v>
      </c>
      <c r="EU39" s="24">
        <v>289.39999999999998</v>
      </c>
      <c r="EV39" s="24">
        <v>8192.5</v>
      </c>
      <c r="EW39" s="24">
        <v>1054.7502000000002</v>
      </c>
      <c r="EX39" s="52">
        <v>34521.9257</v>
      </c>
      <c r="EY39" s="52">
        <v>9298.75</v>
      </c>
      <c r="EZ39" s="52">
        <f t="shared" si="6"/>
        <v>1088.0330999999996</v>
      </c>
      <c r="FA39" s="52">
        <f t="shared" si="7"/>
        <v>1106.25</v>
      </c>
      <c r="FB39" s="12">
        <v>827.6</v>
      </c>
      <c r="FC39" s="12">
        <f t="shared" si="8"/>
        <v>0</v>
      </c>
      <c r="FD39" s="12">
        <v>34942.460700000003</v>
      </c>
      <c r="FE39" s="12">
        <f t="shared" si="9"/>
        <v>1219.1681000000026</v>
      </c>
      <c r="FF39" s="12">
        <v>9298.75</v>
      </c>
      <c r="FG39" s="12">
        <f t="shared" si="10"/>
        <v>1106.25</v>
      </c>
      <c r="FI39" s="41">
        <f t="shared" si="11"/>
        <v>368.3</v>
      </c>
      <c r="FJ39" s="41">
        <f t="shared" si="12"/>
        <v>400.3</v>
      </c>
      <c r="FK39" s="41">
        <f t="shared" si="13"/>
        <v>59</v>
      </c>
      <c r="FL39" s="41">
        <f t="shared" si="14"/>
        <v>827.6</v>
      </c>
      <c r="FN39" s="48">
        <v>827.6</v>
      </c>
      <c r="FO39" s="41">
        <f t="shared" si="15"/>
        <v>0</v>
      </c>
    </row>
    <row r="40" spans="1:171" s="12" customFormat="1" ht="17.25" customHeight="1" x14ac:dyDescent="0.25">
      <c r="A40" s="31">
        <v>21</v>
      </c>
      <c r="B40" s="32" t="s">
        <v>102</v>
      </c>
      <c r="C40" s="40" t="s">
        <v>127</v>
      </c>
      <c r="D40" s="24">
        <f t="shared" si="0"/>
        <v>853.59999999999991</v>
      </c>
      <c r="E40" s="24">
        <v>339</v>
      </c>
      <c r="F40" s="24">
        <v>0</v>
      </c>
      <c r="G40" s="24">
        <v>403.3</v>
      </c>
      <c r="H40" s="24">
        <v>0</v>
      </c>
      <c r="I40" s="24">
        <v>88</v>
      </c>
      <c r="J40" s="24">
        <v>16.7</v>
      </c>
      <c r="K40" s="24">
        <v>0</v>
      </c>
      <c r="L40" s="24"/>
      <c r="M40" s="24"/>
      <c r="N40" s="24"/>
      <c r="O40" s="24"/>
      <c r="P40" s="24"/>
      <c r="Q40" s="24"/>
      <c r="R40" s="24"/>
      <c r="S40" s="24">
        <v>0</v>
      </c>
      <c r="T40" s="24">
        <v>0</v>
      </c>
      <c r="U40" s="24">
        <v>0</v>
      </c>
      <c r="V40" s="24">
        <v>0</v>
      </c>
      <c r="W40" s="24">
        <v>0</v>
      </c>
      <c r="X40" s="24">
        <v>0</v>
      </c>
      <c r="Y40" s="24">
        <v>3.3</v>
      </c>
      <c r="Z40" s="24">
        <v>0</v>
      </c>
      <c r="AA40" s="24">
        <v>0</v>
      </c>
      <c r="AB40" s="24">
        <v>0</v>
      </c>
      <c r="AC40" s="24">
        <v>0</v>
      </c>
      <c r="AD40" s="24">
        <v>0</v>
      </c>
      <c r="AE40" s="24">
        <v>0</v>
      </c>
      <c r="AF40" s="24">
        <v>0</v>
      </c>
      <c r="AG40" s="24">
        <v>0</v>
      </c>
      <c r="AH40" s="24">
        <v>0.3</v>
      </c>
      <c r="AI40" s="24">
        <v>0</v>
      </c>
      <c r="AJ40" s="24">
        <v>0</v>
      </c>
      <c r="AK40" s="24">
        <v>1</v>
      </c>
      <c r="AL40" s="24">
        <v>0</v>
      </c>
      <c r="AM40" s="24">
        <v>0</v>
      </c>
      <c r="AN40" s="24">
        <v>0</v>
      </c>
      <c r="AO40" s="24"/>
      <c r="AP40" s="24">
        <v>0</v>
      </c>
      <c r="AQ40" s="24">
        <v>0</v>
      </c>
      <c r="AR40" s="24">
        <v>0</v>
      </c>
      <c r="AS40" s="24"/>
      <c r="AT40" s="24">
        <v>0</v>
      </c>
      <c r="AU40" s="24">
        <v>0</v>
      </c>
      <c r="AV40" s="24">
        <v>0</v>
      </c>
      <c r="AW40" s="24"/>
      <c r="AX40" s="24"/>
      <c r="AY40" s="24"/>
      <c r="AZ40" s="24">
        <v>0</v>
      </c>
      <c r="BA40" s="24">
        <v>0</v>
      </c>
      <c r="BB40" s="24"/>
      <c r="BC40" s="24"/>
      <c r="BD40" s="24"/>
      <c r="BE40" s="24">
        <v>1</v>
      </c>
      <c r="BF40" s="24"/>
      <c r="BG40" s="24">
        <v>0</v>
      </c>
      <c r="BH40" s="24">
        <v>0</v>
      </c>
      <c r="BI40" s="24">
        <v>0</v>
      </c>
      <c r="BJ40" s="24">
        <v>0</v>
      </c>
      <c r="BK40" s="24">
        <v>1</v>
      </c>
      <c r="BL40" s="24">
        <v>0</v>
      </c>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f t="shared" si="1"/>
        <v>180</v>
      </c>
      <c r="CZ40" s="24">
        <v>90</v>
      </c>
      <c r="DA40" s="24"/>
      <c r="DB40" s="24"/>
      <c r="DC40" s="24"/>
      <c r="DD40" s="24"/>
      <c r="DE40" s="24"/>
      <c r="DF40" s="24"/>
      <c r="DG40" s="24"/>
      <c r="DH40" s="24"/>
      <c r="DI40" s="24"/>
      <c r="DJ40" s="24"/>
      <c r="DK40" s="24">
        <v>90</v>
      </c>
      <c r="DL40" s="24"/>
      <c r="DM40" s="24"/>
      <c r="DN40" s="24">
        <v>0</v>
      </c>
      <c r="DO40" s="24"/>
      <c r="DP40" s="24"/>
      <c r="DQ40" s="24">
        <f t="shared" si="2"/>
        <v>100</v>
      </c>
      <c r="DR40" s="24">
        <v>100</v>
      </c>
      <c r="DS40" s="24"/>
      <c r="DT40" s="24"/>
      <c r="DU40" s="24"/>
      <c r="DV40" s="24"/>
      <c r="DW40" s="24"/>
      <c r="DX40" s="24"/>
      <c r="DY40" s="24"/>
      <c r="DZ40" s="24"/>
      <c r="EA40" s="24"/>
      <c r="EB40" s="24"/>
      <c r="EC40" s="24"/>
      <c r="ED40" s="24"/>
      <c r="EE40" s="24"/>
      <c r="EF40" s="24"/>
      <c r="EG40" s="24"/>
      <c r="EH40" s="24"/>
      <c r="EI40" s="24">
        <v>1</v>
      </c>
      <c r="EJ40" s="24">
        <f t="shared" si="3"/>
        <v>0</v>
      </c>
      <c r="EK40" s="24"/>
      <c r="EL40" s="24"/>
      <c r="EM40" s="24"/>
      <c r="EN40" s="24"/>
      <c r="EO40" s="24"/>
      <c r="EP40" s="24">
        <f t="shared" si="4"/>
        <v>46329.032099999997</v>
      </c>
      <c r="EQ40" s="24">
        <f t="shared" si="5"/>
        <v>37789.032099999997</v>
      </c>
      <c r="ER40" s="24">
        <v>37336.299999999996</v>
      </c>
      <c r="ES40" s="24">
        <v>0</v>
      </c>
      <c r="ET40" s="24">
        <v>206.43210000000005</v>
      </c>
      <c r="EU40" s="24">
        <v>246.3</v>
      </c>
      <c r="EV40" s="24">
        <v>8540</v>
      </c>
      <c r="EW40" s="24">
        <v>1191.7205999999999</v>
      </c>
      <c r="EX40" s="52">
        <v>36843.3917</v>
      </c>
      <c r="EY40" s="52">
        <v>10356.612999999999</v>
      </c>
      <c r="EZ40" s="52">
        <f t="shared" si="6"/>
        <v>-699.3403999999955</v>
      </c>
      <c r="FA40" s="52">
        <f t="shared" si="7"/>
        <v>1816.6129999999994</v>
      </c>
      <c r="FB40" s="12">
        <v>853.60000000000014</v>
      </c>
      <c r="FC40" s="12">
        <f t="shared" si="8"/>
        <v>0</v>
      </c>
      <c r="FD40" s="12">
        <v>37230.057699999998</v>
      </c>
      <c r="FE40" s="12">
        <f t="shared" si="9"/>
        <v>-558.97439999999915</v>
      </c>
      <c r="FF40" s="12">
        <v>10356.612999999999</v>
      </c>
      <c r="FG40" s="12">
        <f t="shared" si="10"/>
        <v>1816.6129999999994</v>
      </c>
      <c r="FI40" s="41">
        <f t="shared" si="11"/>
        <v>343.6</v>
      </c>
      <c r="FJ40" s="41">
        <f t="shared" si="12"/>
        <v>405.3</v>
      </c>
      <c r="FK40" s="41">
        <f t="shared" si="13"/>
        <v>104.7</v>
      </c>
      <c r="FL40" s="41">
        <f t="shared" si="14"/>
        <v>853.60000000000014</v>
      </c>
      <c r="FN40" s="48">
        <v>853.59999999999991</v>
      </c>
      <c r="FO40" s="41">
        <f t="shared" si="15"/>
        <v>0</v>
      </c>
    </row>
    <row r="41" spans="1:171" s="12" customFormat="1" ht="18.75" x14ac:dyDescent="0.25">
      <c r="A41" s="31">
        <v>22</v>
      </c>
      <c r="B41" s="32" t="s">
        <v>103</v>
      </c>
      <c r="C41" s="40" t="s">
        <v>127</v>
      </c>
      <c r="D41" s="24">
        <f t="shared" si="0"/>
        <v>1228.1000000000001</v>
      </c>
      <c r="E41" s="24">
        <v>538</v>
      </c>
      <c r="F41" s="24">
        <v>0</v>
      </c>
      <c r="G41" s="24">
        <v>542</v>
      </c>
      <c r="H41" s="24">
        <v>0</v>
      </c>
      <c r="I41" s="24">
        <v>29</v>
      </c>
      <c r="J41" s="24">
        <v>80</v>
      </c>
      <c r="K41" s="24">
        <v>0</v>
      </c>
      <c r="L41" s="24"/>
      <c r="M41" s="24"/>
      <c r="N41" s="24"/>
      <c r="O41" s="24"/>
      <c r="P41" s="24"/>
      <c r="Q41" s="24"/>
      <c r="R41" s="24"/>
      <c r="S41" s="24">
        <v>0</v>
      </c>
      <c r="T41" s="24">
        <v>0</v>
      </c>
      <c r="U41" s="24">
        <v>0</v>
      </c>
      <c r="V41" s="24">
        <v>0</v>
      </c>
      <c r="W41" s="24">
        <v>0</v>
      </c>
      <c r="X41" s="24">
        <v>0</v>
      </c>
      <c r="Y41" s="24">
        <v>0</v>
      </c>
      <c r="Z41" s="24">
        <v>0</v>
      </c>
      <c r="AA41" s="24">
        <v>0</v>
      </c>
      <c r="AB41" s="24">
        <v>0</v>
      </c>
      <c r="AC41" s="24">
        <v>0</v>
      </c>
      <c r="AD41" s="24">
        <v>0</v>
      </c>
      <c r="AE41" s="24">
        <v>0</v>
      </c>
      <c r="AF41" s="24">
        <v>0</v>
      </c>
      <c r="AG41" s="24">
        <v>0</v>
      </c>
      <c r="AH41" s="24">
        <v>0</v>
      </c>
      <c r="AI41" s="24">
        <v>0</v>
      </c>
      <c r="AJ41" s="24">
        <v>0</v>
      </c>
      <c r="AK41" s="24">
        <v>0</v>
      </c>
      <c r="AL41" s="24">
        <v>0</v>
      </c>
      <c r="AM41" s="24">
        <v>0</v>
      </c>
      <c r="AN41" s="24">
        <v>0</v>
      </c>
      <c r="AO41" s="24"/>
      <c r="AP41" s="24">
        <v>0</v>
      </c>
      <c r="AQ41" s="24">
        <v>0</v>
      </c>
      <c r="AR41" s="24">
        <v>6.7</v>
      </c>
      <c r="AS41" s="24"/>
      <c r="AT41" s="24">
        <v>21.7</v>
      </c>
      <c r="AU41" s="24">
        <v>6</v>
      </c>
      <c r="AV41" s="24">
        <v>4.7</v>
      </c>
      <c r="AW41" s="24"/>
      <c r="AX41" s="24"/>
      <c r="AY41" s="24"/>
      <c r="AZ41" s="24">
        <v>0</v>
      </c>
      <c r="BA41" s="24">
        <v>0</v>
      </c>
      <c r="BB41" s="24"/>
      <c r="BC41" s="24"/>
      <c r="BD41" s="24"/>
      <c r="BE41" s="24">
        <v>0</v>
      </c>
      <c r="BF41" s="24"/>
      <c r="BG41" s="24">
        <v>0</v>
      </c>
      <c r="BH41" s="24">
        <v>0</v>
      </c>
      <c r="BI41" s="24">
        <v>0</v>
      </c>
      <c r="BJ41" s="24">
        <v>0</v>
      </c>
      <c r="BK41" s="24">
        <v>0</v>
      </c>
      <c r="BL41" s="24">
        <v>0</v>
      </c>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f t="shared" si="1"/>
        <v>90</v>
      </c>
      <c r="CZ41" s="24">
        <v>40</v>
      </c>
      <c r="DA41" s="24"/>
      <c r="DB41" s="24"/>
      <c r="DC41" s="24"/>
      <c r="DD41" s="24"/>
      <c r="DE41" s="24"/>
      <c r="DF41" s="24"/>
      <c r="DG41" s="24"/>
      <c r="DH41" s="24"/>
      <c r="DI41" s="24"/>
      <c r="DJ41" s="24"/>
      <c r="DK41" s="24">
        <v>35</v>
      </c>
      <c r="DL41" s="24"/>
      <c r="DM41" s="24"/>
      <c r="DN41" s="24">
        <v>15</v>
      </c>
      <c r="DO41" s="24"/>
      <c r="DP41" s="24"/>
      <c r="DQ41" s="24">
        <f t="shared" si="2"/>
        <v>125</v>
      </c>
      <c r="DR41" s="24">
        <v>125</v>
      </c>
      <c r="DS41" s="24"/>
      <c r="DT41" s="24"/>
      <c r="DU41" s="24"/>
      <c r="DV41" s="24"/>
      <c r="DW41" s="24"/>
      <c r="DX41" s="24"/>
      <c r="DY41" s="24"/>
      <c r="DZ41" s="24"/>
      <c r="EA41" s="24"/>
      <c r="EB41" s="24"/>
      <c r="EC41" s="24"/>
      <c r="ED41" s="24"/>
      <c r="EE41" s="24"/>
      <c r="EF41" s="24"/>
      <c r="EG41" s="24"/>
      <c r="EH41" s="24"/>
      <c r="EI41" s="24">
        <v>1</v>
      </c>
      <c r="EJ41" s="24">
        <f t="shared" si="3"/>
        <v>0</v>
      </c>
      <c r="EK41" s="24"/>
      <c r="EL41" s="24"/>
      <c r="EM41" s="24"/>
      <c r="EN41" s="24"/>
      <c r="EO41" s="24"/>
      <c r="EP41" s="24">
        <f t="shared" si="4"/>
        <v>66238.308700000009</v>
      </c>
      <c r="EQ41" s="24">
        <f t="shared" si="5"/>
        <v>51620.70870000001</v>
      </c>
      <c r="ER41" s="24">
        <v>50573.000000000007</v>
      </c>
      <c r="ES41" s="24">
        <v>0</v>
      </c>
      <c r="ET41" s="24">
        <v>523.20869999999991</v>
      </c>
      <c r="EU41" s="24">
        <v>524.5</v>
      </c>
      <c r="EV41" s="24">
        <v>14617.6</v>
      </c>
      <c r="EW41" s="24">
        <v>1118.5482000000002</v>
      </c>
      <c r="EX41" s="52">
        <v>50793.076999999997</v>
      </c>
      <c r="EY41" s="52">
        <v>14731.65</v>
      </c>
      <c r="EZ41" s="52">
        <f t="shared" si="6"/>
        <v>-303.13170000000969</v>
      </c>
      <c r="FA41" s="52">
        <f t="shared" si="7"/>
        <v>114.04999999999927</v>
      </c>
      <c r="FB41" s="12">
        <v>1228.1000000000001</v>
      </c>
      <c r="FC41" s="12">
        <f t="shared" si="8"/>
        <v>0</v>
      </c>
      <c r="FD41" s="12">
        <v>51912.468999999997</v>
      </c>
      <c r="FE41" s="12">
        <f t="shared" si="9"/>
        <v>291.76029999998718</v>
      </c>
      <c r="FF41" s="12">
        <v>14731.65</v>
      </c>
      <c r="FG41" s="12">
        <f t="shared" si="10"/>
        <v>114.04999999999927</v>
      </c>
      <c r="FI41" s="41">
        <f t="shared" si="11"/>
        <v>544.70000000000005</v>
      </c>
      <c r="FJ41" s="41">
        <f t="shared" si="12"/>
        <v>563.70000000000005</v>
      </c>
      <c r="FK41" s="41">
        <f t="shared" si="13"/>
        <v>119.7</v>
      </c>
      <c r="FL41" s="41">
        <f t="shared" si="14"/>
        <v>1228.1000000000001</v>
      </c>
      <c r="FN41" s="48">
        <v>1228.1000000000001</v>
      </c>
      <c r="FO41" s="41">
        <f t="shared" si="15"/>
        <v>0</v>
      </c>
    </row>
    <row r="42" spans="1:171" s="12" customFormat="1" ht="18.75" x14ac:dyDescent="0.25">
      <c r="A42" s="31">
        <v>23</v>
      </c>
      <c r="B42" s="32" t="s">
        <v>104</v>
      </c>
      <c r="C42" s="40" t="s">
        <v>127</v>
      </c>
      <c r="D42" s="24">
        <f t="shared" si="0"/>
        <v>1223</v>
      </c>
      <c r="E42" s="24">
        <v>645</v>
      </c>
      <c r="F42" s="24">
        <v>0</v>
      </c>
      <c r="G42" s="24">
        <v>519</v>
      </c>
      <c r="H42" s="24">
        <v>0</v>
      </c>
      <c r="I42" s="24">
        <v>16</v>
      </c>
      <c r="J42" s="24">
        <v>33.299999999999997</v>
      </c>
      <c r="K42" s="24">
        <v>0</v>
      </c>
      <c r="L42" s="24"/>
      <c r="M42" s="24"/>
      <c r="N42" s="24"/>
      <c r="O42" s="24"/>
      <c r="P42" s="24"/>
      <c r="Q42" s="24"/>
      <c r="R42" s="24"/>
      <c r="S42" s="24">
        <v>0</v>
      </c>
      <c r="T42" s="24">
        <v>0</v>
      </c>
      <c r="U42" s="24">
        <v>0</v>
      </c>
      <c r="V42" s="24">
        <v>0</v>
      </c>
      <c r="W42" s="24">
        <v>1.3</v>
      </c>
      <c r="X42" s="24">
        <v>0</v>
      </c>
      <c r="Y42" s="24">
        <v>3.7</v>
      </c>
      <c r="Z42" s="24">
        <v>0</v>
      </c>
      <c r="AA42" s="24">
        <v>0</v>
      </c>
      <c r="AB42" s="24">
        <v>0</v>
      </c>
      <c r="AC42" s="24">
        <v>0</v>
      </c>
      <c r="AD42" s="24">
        <v>0</v>
      </c>
      <c r="AE42" s="24">
        <v>0</v>
      </c>
      <c r="AF42" s="24">
        <v>0</v>
      </c>
      <c r="AG42" s="24">
        <v>0</v>
      </c>
      <c r="AH42" s="24">
        <v>0</v>
      </c>
      <c r="AI42" s="24">
        <v>0</v>
      </c>
      <c r="AJ42" s="24">
        <v>0</v>
      </c>
      <c r="AK42" s="24">
        <v>1.7</v>
      </c>
      <c r="AL42" s="24">
        <v>0</v>
      </c>
      <c r="AM42" s="24">
        <v>0</v>
      </c>
      <c r="AN42" s="24">
        <v>0</v>
      </c>
      <c r="AO42" s="24"/>
      <c r="AP42" s="24">
        <v>0</v>
      </c>
      <c r="AQ42" s="24">
        <v>0</v>
      </c>
      <c r="AR42" s="24">
        <v>1</v>
      </c>
      <c r="AS42" s="24"/>
      <c r="AT42" s="24">
        <v>1</v>
      </c>
      <c r="AU42" s="24">
        <v>0</v>
      </c>
      <c r="AV42" s="24">
        <v>0</v>
      </c>
      <c r="AW42" s="24"/>
      <c r="AX42" s="24"/>
      <c r="AY42" s="24"/>
      <c r="AZ42" s="24">
        <v>1</v>
      </c>
      <c r="BA42" s="24">
        <v>0</v>
      </c>
      <c r="BB42" s="24"/>
      <c r="BC42" s="24"/>
      <c r="BD42" s="24"/>
      <c r="BE42" s="24">
        <v>0</v>
      </c>
      <c r="BF42" s="24"/>
      <c r="BG42" s="24">
        <v>0</v>
      </c>
      <c r="BH42" s="24">
        <v>0</v>
      </c>
      <c r="BI42" s="24">
        <v>0</v>
      </c>
      <c r="BJ42" s="24">
        <v>0</v>
      </c>
      <c r="BK42" s="24">
        <v>0</v>
      </c>
      <c r="BL42" s="24">
        <v>0</v>
      </c>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f t="shared" si="1"/>
        <v>180</v>
      </c>
      <c r="CZ42" s="24">
        <v>100</v>
      </c>
      <c r="DA42" s="24"/>
      <c r="DB42" s="24"/>
      <c r="DC42" s="24"/>
      <c r="DD42" s="24"/>
      <c r="DE42" s="24"/>
      <c r="DF42" s="24"/>
      <c r="DG42" s="24"/>
      <c r="DH42" s="24"/>
      <c r="DI42" s="24"/>
      <c r="DJ42" s="24"/>
      <c r="DK42" s="24">
        <v>80</v>
      </c>
      <c r="DL42" s="24"/>
      <c r="DM42" s="24"/>
      <c r="DN42" s="24">
        <v>0</v>
      </c>
      <c r="DO42" s="24"/>
      <c r="DP42" s="24"/>
      <c r="DQ42" s="24">
        <f t="shared" si="2"/>
        <v>200</v>
      </c>
      <c r="DR42" s="24">
        <v>200</v>
      </c>
      <c r="DS42" s="24"/>
      <c r="DT42" s="24"/>
      <c r="DU42" s="24"/>
      <c r="DV42" s="24"/>
      <c r="DW42" s="24"/>
      <c r="DX42" s="24"/>
      <c r="DY42" s="24"/>
      <c r="DZ42" s="24"/>
      <c r="EA42" s="24"/>
      <c r="EB42" s="24"/>
      <c r="EC42" s="24"/>
      <c r="ED42" s="24"/>
      <c r="EE42" s="24"/>
      <c r="EF42" s="24"/>
      <c r="EG42" s="24"/>
      <c r="EH42" s="24"/>
      <c r="EI42" s="24">
        <v>6.3</v>
      </c>
      <c r="EJ42" s="24">
        <f t="shared" si="3"/>
        <v>0</v>
      </c>
      <c r="EK42" s="24"/>
      <c r="EL42" s="24"/>
      <c r="EM42" s="24"/>
      <c r="EN42" s="24"/>
      <c r="EO42" s="24"/>
      <c r="EP42" s="24">
        <f t="shared" si="4"/>
        <v>58758.549200000001</v>
      </c>
      <c r="EQ42" s="24">
        <f t="shared" si="5"/>
        <v>47723.549200000001</v>
      </c>
      <c r="ER42" s="24">
        <v>46554.7</v>
      </c>
      <c r="ES42" s="24">
        <v>0</v>
      </c>
      <c r="ET42" s="24">
        <v>696.04920000000004</v>
      </c>
      <c r="EU42" s="24">
        <v>472.8</v>
      </c>
      <c r="EV42" s="24">
        <v>11035</v>
      </c>
      <c r="EW42" s="24">
        <v>1003.9722</v>
      </c>
      <c r="EX42" s="52">
        <v>46077.822599999992</v>
      </c>
      <c r="EY42" s="52">
        <v>13554.362999999999</v>
      </c>
      <c r="EZ42" s="52">
        <f t="shared" si="6"/>
        <v>-1172.9266000000048</v>
      </c>
      <c r="FA42" s="52">
        <f t="shared" si="7"/>
        <v>2519.3629999999994</v>
      </c>
      <c r="FB42" s="12">
        <v>1223</v>
      </c>
      <c r="FC42" s="12">
        <f t="shared" si="8"/>
        <v>0</v>
      </c>
      <c r="FD42" s="12">
        <v>46681.799599999991</v>
      </c>
      <c r="FE42" s="12">
        <f t="shared" si="9"/>
        <v>-1041.7496000000101</v>
      </c>
      <c r="FF42" s="12">
        <v>13554.362999999999</v>
      </c>
      <c r="FG42" s="12">
        <f t="shared" si="10"/>
        <v>2519.3629999999994</v>
      </c>
      <c r="FI42" s="41">
        <f t="shared" si="11"/>
        <v>651</v>
      </c>
      <c r="FJ42" s="41">
        <f t="shared" si="12"/>
        <v>521.70000000000005</v>
      </c>
      <c r="FK42" s="41">
        <f t="shared" si="13"/>
        <v>50.3</v>
      </c>
      <c r="FL42" s="41">
        <f t="shared" si="14"/>
        <v>1223</v>
      </c>
      <c r="FN42" s="48">
        <v>1223</v>
      </c>
      <c r="FO42" s="41">
        <f t="shared" si="15"/>
        <v>0</v>
      </c>
    </row>
    <row r="43" spans="1:171" s="12" customFormat="1" ht="18.75" x14ac:dyDescent="0.25">
      <c r="A43" s="31">
        <v>24</v>
      </c>
      <c r="B43" s="32" t="s">
        <v>105</v>
      </c>
      <c r="C43" s="40" t="s">
        <v>127</v>
      </c>
      <c r="D43" s="24">
        <f t="shared" si="0"/>
        <v>1728</v>
      </c>
      <c r="E43" s="24">
        <v>873.3</v>
      </c>
      <c r="F43" s="24">
        <v>0</v>
      </c>
      <c r="G43" s="24">
        <v>728</v>
      </c>
      <c r="H43" s="24">
        <v>0</v>
      </c>
      <c r="I43" s="24">
        <v>40.700000000000003</v>
      </c>
      <c r="J43" s="24">
        <v>85</v>
      </c>
      <c r="K43" s="24">
        <v>0</v>
      </c>
      <c r="L43" s="24"/>
      <c r="M43" s="24"/>
      <c r="N43" s="24"/>
      <c r="O43" s="24"/>
      <c r="P43" s="24"/>
      <c r="Q43" s="24"/>
      <c r="R43" s="24"/>
      <c r="S43" s="24">
        <v>0</v>
      </c>
      <c r="T43" s="24">
        <v>0</v>
      </c>
      <c r="U43" s="24">
        <v>0</v>
      </c>
      <c r="V43" s="24">
        <v>0</v>
      </c>
      <c r="W43" s="24">
        <v>0</v>
      </c>
      <c r="X43" s="24">
        <v>0</v>
      </c>
      <c r="Y43" s="24">
        <v>0</v>
      </c>
      <c r="Z43" s="24">
        <v>0</v>
      </c>
      <c r="AA43" s="24">
        <v>0</v>
      </c>
      <c r="AB43" s="24">
        <v>0</v>
      </c>
      <c r="AC43" s="24">
        <v>0</v>
      </c>
      <c r="AD43" s="24">
        <v>0</v>
      </c>
      <c r="AE43" s="24">
        <v>0</v>
      </c>
      <c r="AF43" s="24">
        <v>0</v>
      </c>
      <c r="AG43" s="24">
        <v>0</v>
      </c>
      <c r="AH43" s="24">
        <v>0</v>
      </c>
      <c r="AI43" s="24">
        <v>0</v>
      </c>
      <c r="AJ43" s="24">
        <v>0</v>
      </c>
      <c r="AK43" s="24">
        <v>0</v>
      </c>
      <c r="AL43" s="24">
        <v>0</v>
      </c>
      <c r="AM43" s="24">
        <v>0</v>
      </c>
      <c r="AN43" s="24">
        <v>0</v>
      </c>
      <c r="AO43" s="24"/>
      <c r="AP43" s="24">
        <v>0</v>
      </c>
      <c r="AQ43" s="24">
        <v>0</v>
      </c>
      <c r="AR43" s="24">
        <v>1</v>
      </c>
      <c r="AS43" s="24"/>
      <c r="AT43" s="24">
        <v>0</v>
      </c>
      <c r="AU43" s="24">
        <v>0</v>
      </c>
      <c r="AV43" s="24">
        <v>0</v>
      </c>
      <c r="AW43" s="24"/>
      <c r="AX43" s="24"/>
      <c r="AY43" s="24"/>
      <c r="AZ43" s="24">
        <v>0</v>
      </c>
      <c r="BA43" s="24">
        <v>0</v>
      </c>
      <c r="BB43" s="24"/>
      <c r="BC43" s="24"/>
      <c r="BD43" s="24"/>
      <c r="BE43" s="24">
        <v>0</v>
      </c>
      <c r="BF43" s="24"/>
      <c r="BG43" s="24">
        <v>0</v>
      </c>
      <c r="BH43" s="24">
        <v>0</v>
      </c>
      <c r="BI43" s="24">
        <v>0</v>
      </c>
      <c r="BJ43" s="24">
        <v>0</v>
      </c>
      <c r="BK43" s="24">
        <v>0</v>
      </c>
      <c r="BL43" s="24">
        <v>0</v>
      </c>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f t="shared" si="1"/>
        <v>630</v>
      </c>
      <c r="CZ43" s="24">
        <v>480</v>
      </c>
      <c r="DA43" s="24"/>
      <c r="DB43" s="24"/>
      <c r="DC43" s="24"/>
      <c r="DD43" s="24"/>
      <c r="DE43" s="24"/>
      <c r="DF43" s="24"/>
      <c r="DG43" s="24"/>
      <c r="DH43" s="24"/>
      <c r="DI43" s="24"/>
      <c r="DJ43" s="24"/>
      <c r="DK43" s="24">
        <v>150</v>
      </c>
      <c r="DL43" s="24"/>
      <c r="DM43" s="24"/>
      <c r="DN43" s="24">
        <v>0</v>
      </c>
      <c r="DO43" s="24"/>
      <c r="DP43" s="24"/>
      <c r="DQ43" s="24">
        <f t="shared" si="2"/>
        <v>350</v>
      </c>
      <c r="DR43" s="24">
        <v>350</v>
      </c>
      <c r="DS43" s="24"/>
      <c r="DT43" s="24"/>
      <c r="DU43" s="24"/>
      <c r="DV43" s="24"/>
      <c r="DW43" s="24"/>
      <c r="DX43" s="24"/>
      <c r="DY43" s="24"/>
      <c r="DZ43" s="24"/>
      <c r="EA43" s="24"/>
      <c r="EB43" s="24"/>
      <c r="EC43" s="24"/>
      <c r="ED43" s="24"/>
      <c r="EE43" s="24"/>
      <c r="EF43" s="24"/>
      <c r="EG43" s="24"/>
      <c r="EH43" s="24"/>
      <c r="EI43" s="24">
        <v>14.3</v>
      </c>
      <c r="EJ43" s="24">
        <f t="shared" si="3"/>
        <v>0</v>
      </c>
      <c r="EK43" s="24"/>
      <c r="EL43" s="24"/>
      <c r="EM43" s="24"/>
      <c r="EN43" s="24"/>
      <c r="EO43" s="24"/>
      <c r="EP43" s="24">
        <f t="shared" si="4"/>
        <v>75459.978799999997</v>
      </c>
      <c r="EQ43" s="24">
        <f t="shared" si="5"/>
        <v>60719.478799999997</v>
      </c>
      <c r="ER43" s="24">
        <v>60459.899999999994</v>
      </c>
      <c r="ES43" s="24">
        <v>0</v>
      </c>
      <c r="ET43" s="24">
        <v>38.278800000000004</v>
      </c>
      <c r="EU43" s="24">
        <v>221.3</v>
      </c>
      <c r="EV43" s="24">
        <v>14740.5</v>
      </c>
      <c r="EW43" s="24">
        <v>2979.8874000000001</v>
      </c>
      <c r="EX43" s="52">
        <v>54186.153699999988</v>
      </c>
      <c r="EY43" s="52">
        <v>15175</v>
      </c>
      <c r="EZ43" s="52">
        <f t="shared" si="6"/>
        <v>-6312.0251000000062</v>
      </c>
      <c r="FA43" s="52">
        <f t="shared" si="7"/>
        <v>434.5</v>
      </c>
      <c r="FB43" s="12">
        <v>1728</v>
      </c>
      <c r="FC43" s="12">
        <f t="shared" si="8"/>
        <v>0</v>
      </c>
      <c r="FD43" s="12">
        <v>54573.898699999991</v>
      </c>
      <c r="FE43" s="12">
        <f t="shared" si="9"/>
        <v>-6145.5801000000065</v>
      </c>
      <c r="FF43" s="12">
        <v>15175</v>
      </c>
      <c r="FG43" s="12">
        <f t="shared" si="10"/>
        <v>434.5</v>
      </c>
      <c r="FI43" s="41">
        <f t="shared" si="11"/>
        <v>874.3</v>
      </c>
      <c r="FJ43" s="41">
        <f t="shared" si="12"/>
        <v>728</v>
      </c>
      <c r="FK43" s="41">
        <f t="shared" si="13"/>
        <v>125.7</v>
      </c>
      <c r="FL43" s="41">
        <f t="shared" si="14"/>
        <v>1728</v>
      </c>
      <c r="FN43" s="48">
        <v>1728</v>
      </c>
      <c r="FO43" s="41">
        <f t="shared" si="15"/>
        <v>0</v>
      </c>
    </row>
    <row r="44" spans="1:171" s="12" customFormat="1" ht="18.75" x14ac:dyDescent="0.25">
      <c r="A44" s="31">
        <v>25</v>
      </c>
      <c r="B44" s="32" t="s">
        <v>106</v>
      </c>
      <c r="C44" s="40" t="s">
        <v>127</v>
      </c>
      <c r="D44" s="24">
        <f t="shared" si="0"/>
        <v>1203</v>
      </c>
      <c r="E44" s="24">
        <v>526</v>
      </c>
      <c r="F44" s="24">
        <v>0</v>
      </c>
      <c r="G44" s="24">
        <v>521.70000000000005</v>
      </c>
      <c r="H44" s="24">
        <v>0</v>
      </c>
      <c r="I44" s="24">
        <v>53.3</v>
      </c>
      <c r="J44" s="24">
        <v>100</v>
      </c>
      <c r="K44" s="24">
        <v>0</v>
      </c>
      <c r="L44" s="24"/>
      <c r="M44" s="24"/>
      <c r="N44" s="24"/>
      <c r="O44" s="24"/>
      <c r="P44" s="24"/>
      <c r="Q44" s="24"/>
      <c r="R44" s="24"/>
      <c r="S44" s="24">
        <v>0</v>
      </c>
      <c r="T44" s="24">
        <v>0</v>
      </c>
      <c r="U44" s="24">
        <v>0</v>
      </c>
      <c r="V44" s="24">
        <v>0</v>
      </c>
      <c r="W44" s="24">
        <v>0</v>
      </c>
      <c r="X44" s="24">
        <v>0</v>
      </c>
      <c r="Y44" s="24">
        <v>0</v>
      </c>
      <c r="Z44" s="24">
        <v>0</v>
      </c>
      <c r="AA44" s="24">
        <v>0</v>
      </c>
      <c r="AB44" s="24">
        <v>0</v>
      </c>
      <c r="AC44" s="24">
        <v>0</v>
      </c>
      <c r="AD44" s="24">
        <v>0</v>
      </c>
      <c r="AE44" s="24">
        <v>0</v>
      </c>
      <c r="AF44" s="24">
        <v>0</v>
      </c>
      <c r="AG44" s="24">
        <v>0</v>
      </c>
      <c r="AH44" s="24">
        <v>0</v>
      </c>
      <c r="AI44" s="24">
        <v>0</v>
      </c>
      <c r="AJ44" s="24">
        <v>0</v>
      </c>
      <c r="AK44" s="24">
        <v>0</v>
      </c>
      <c r="AL44" s="24">
        <v>0</v>
      </c>
      <c r="AM44" s="24">
        <v>0</v>
      </c>
      <c r="AN44" s="24">
        <v>0</v>
      </c>
      <c r="AO44" s="24"/>
      <c r="AP44" s="24">
        <v>0</v>
      </c>
      <c r="AQ44" s="24">
        <v>0</v>
      </c>
      <c r="AR44" s="24">
        <v>1</v>
      </c>
      <c r="AS44" s="24"/>
      <c r="AT44" s="24">
        <v>0.7</v>
      </c>
      <c r="AU44" s="24">
        <v>0</v>
      </c>
      <c r="AV44" s="24">
        <v>0.3</v>
      </c>
      <c r="AW44" s="24"/>
      <c r="AX44" s="24"/>
      <c r="AY44" s="24"/>
      <c r="AZ44" s="24">
        <v>0</v>
      </c>
      <c r="BA44" s="24">
        <v>0</v>
      </c>
      <c r="BB44" s="24"/>
      <c r="BC44" s="24"/>
      <c r="BD44" s="24"/>
      <c r="BE44" s="24">
        <v>0</v>
      </c>
      <c r="BF44" s="24"/>
      <c r="BG44" s="24">
        <v>0</v>
      </c>
      <c r="BH44" s="24">
        <v>0</v>
      </c>
      <c r="BI44" s="24">
        <v>0</v>
      </c>
      <c r="BJ44" s="24">
        <v>0</v>
      </c>
      <c r="BK44" s="24">
        <v>0</v>
      </c>
      <c r="BL44" s="24">
        <v>0</v>
      </c>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f t="shared" si="1"/>
        <v>180</v>
      </c>
      <c r="CZ44" s="24">
        <v>97</v>
      </c>
      <c r="DA44" s="24"/>
      <c r="DB44" s="24"/>
      <c r="DC44" s="24"/>
      <c r="DD44" s="24"/>
      <c r="DE44" s="24"/>
      <c r="DF44" s="24"/>
      <c r="DG44" s="24"/>
      <c r="DH44" s="24"/>
      <c r="DI44" s="24"/>
      <c r="DJ44" s="24"/>
      <c r="DK44" s="24">
        <v>73</v>
      </c>
      <c r="DL44" s="24"/>
      <c r="DM44" s="24"/>
      <c r="DN44" s="24">
        <v>10</v>
      </c>
      <c r="DO44" s="24"/>
      <c r="DP44" s="24"/>
      <c r="DQ44" s="24">
        <f t="shared" si="2"/>
        <v>225</v>
      </c>
      <c r="DR44" s="24">
        <v>225</v>
      </c>
      <c r="DS44" s="24"/>
      <c r="DT44" s="24"/>
      <c r="DU44" s="24"/>
      <c r="DV44" s="24"/>
      <c r="DW44" s="24"/>
      <c r="DX44" s="24"/>
      <c r="DY44" s="24"/>
      <c r="DZ44" s="24"/>
      <c r="EA44" s="24"/>
      <c r="EB44" s="24"/>
      <c r="EC44" s="24"/>
      <c r="ED44" s="24"/>
      <c r="EE44" s="24"/>
      <c r="EF44" s="24"/>
      <c r="EG44" s="24"/>
      <c r="EH44" s="24"/>
      <c r="EI44" s="24">
        <v>7</v>
      </c>
      <c r="EJ44" s="24">
        <f t="shared" si="3"/>
        <v>0</v>
      </c>
      <c r="EK44" s="24"/>
      <c r="EL44" s="24"/>
      <c r="EM44" s="24"/>
      <c r="EN44" s="24"/>
      <c r="EO44" s="24"/>
      <c r="EP44" s="24">
        <f t="shared" si="4"/>
        <v>73600.75</v>
      </c>
      <c r="EQ44" s="24">
        <f t="shared" si="5"/>
        <v>56799.829999999994</v>
      </c>
      <c r="ER44" s="24">
        <v>55870.2</v>
      </c>
      <c r="ES44" s="24">
        <v>0</v>
      </c>
      <c r="ET44" s="24">
        <v>676.34999999999991</v>
      </c>
      <c r="EU44" s="24">
        <v>253.28</v>
      </c>
      <c r="EV44" s="24">
        <v>16800.919999999998</v>
      </c>
      <c r="EW44" s="24">
        <v>0</v>
      </c>
      <c r="EX44" s="52">
        <v>55599.45</v>
      </c>
      <c r="EY44" s="52">
        <v>16760.849999999999</v>
      </c>
      <c r="EZ44" s="52">
        <f t="shared" si="6"/>
        <v>-947.09999999999991</v>
      </c>
      <c r="FA44" s="52">
        <f t="shared" si="7"/>
        <v>-40.069999999999709</v>
      </c>
      <c r="FB44" s="12">
        <v>1203</v>
      </c>
      <c r="FC44" s="12">
        <f t="shared" si="8"/>
        <v>0</v>
      </c>
      <c r="FD44" s="12">
        <v>55954.092999999993</v>
      </c>
      <c r="FE44" s="12">
        <f t="shared" si="9"/>
        <v>-845.73700000000099</v>
      </c>
      <c r="FF44" s="12">
        <v>16760.849999999999</v>
      </c>
      <c r="FG44" s="12">
        <f t="shared" si="10"/>
        <v>-40.069999999999709</v>
      </c>
      <c r="FI44" s="41">
        <f t="shared" si="11"/>
        <v>527</v>
      </c>
      <c r="FJ44" s="41">
        <f t="shared" si="12"/>
        <v>522.40000000000009</v>
      </c>
      <c r="FK44" s="41">
        <f t="shared" si="13"/>
        <v>153.60000000000002</v>
      </c>
      <c r="FL44" s="41">
        <f t="shared" si="14"/>
        <v>1203</v>
      </c>
      <c r="FN44" s="48">
        <v>1203</v>
      </c>
      <c r="FO44" s="41">
        <f t="shared" si="15"/>
        <v>0</v>
      </c>
    </row>
    <row r="45" spans="1:171" s="12" customFormat="1" ht="18.75" x14ac:dyDescent="0.25">
      <c r="A45" s="31">
        <v>26</v>
      </c>
      <c r="B45" s="32" t="s">
        <v>107</v>
      </c>
      <c r="C45" s="40" t="s">
        <v>127</v>
      </c>
      <c r="D45" s="24">
        <f t="shared" si="0"/>
        <v>1035</v>
      </c>
      <c r="E45" s="24">
        <v>470.7</v>
      </c>
      <c r="F45" s="24">
        <v>0</v>
      </c>
      <c r="G45" s="24">
        <v>476.3</v>
      </c>
      <c r="H45" s="24">
        <v>0</v>
      </c>
      <c r="I45" s="24">
        <v>18.3</v>
      </c>
      <c r="J45" s="24">
        <v>66.7</v>
      </c>
      <c r="K45" s="24">
        <v>0</v>
      </c>
      <c r="L45" s="24"/>
      <c r="M45" s="24"/>
      <c r="N45" s="24"/>
      <c r="O45" s="24"/>
      <c r="P45" s="24"/>
      <c r="Q45" s="24"/>
      <c r="R45" s="24"/>
      <c r="S45" s="24">
        <v>0</v>
      </c>
      <c r="T45" s="24">
        <v>0</v>
      </c>
      <c r="U45" s="24">
        <v>0</v>
      </c>
      <c r="V45" s="24">
        <v>0</v>
      </c>
      <c r="W45" s="24">
        <v>0</v>
      </c>
      <c r="X45" s="24">
        <v>0</v>
      </c>
      <c r="Y45" s="24">
        <v>0</v>
      </c>
      <c r="Z45" s="24">
        <v>0</v>
      </c>
      <c r="AA45" s="24">
        <v>0</v>
      </c>
      <c r="AB45" s="24">
        <v>0</v>
      </c>
      <c r="AC45" s="24">
        <v>0</v>
      </c>
      <c r="AD45" s="24">
        <v>0</v>
      </c>
      <c r="AE45" s="24">
        <v>0</v>
      </c>
      <c r="AF45" s="24">
        <v>0</v>
      </c>
      <c r="AG45" s="24">
        <v>0</v>
      </c>
      <c r="AH45" s="24">
        <v>0</v>
      </c>
      <c r="AI45" s="24">
        <v>0</v>
      </c>
      <c r="AJ45" s="24">
        <v>0</v>
      </c>
      <c r="AK45" s="24">
        <v>0</v>
      </c>
      <c r="AL45" s="24">
        <v>0</v>
      </c>
      <c r="AM45" s="24">
        <v>0</v>
      </c>
      <c r="AN45" s="24">
        <v>0</v>
      </c>
      <c r="AO45" s="24"/>
      <c r="AP45" s="24">
        <v>0</v>
      </c>
      <c r="AQ45" s="24">
        <v>0</v>
      </c>
      <c r="AR45" s="24">
        <v>0</v>
      </c>
      <c r="AS45" s="24"/>
      <c r="AT45" s="24">
        <v>2</v>
      </c>
      <c r="AU45" s="24">
        <v>0</v>
      </c>
      <c r="AV45" s="24">
        <v>0</v>
      </c>
      <c r="AW45" s="24"/>
      <c r="AX45" s="24"/>
      <c r="AY45" s="24"/>
      <c r="AZ45" s="24">
        <v>0</v>
      </c>
      <c r="BA45" s="24">
        <v>1</v>
      </c>
      <c r="BB45" s="24"/>
      <c r="BC45" s="24"/>
      <c r="BD45" s="24"/>
      <c r="BE45" s="24">
        <v>0</v>
      </c>
      <c r="BF45" s="24"/>
      <c r="BG45" s="24">
        <v>0</v>
      </c>
      <c r="BH45" s="24">
        <v>0</v>
      </c>
      <c r="BI45" s="24">
        <v>0</v>
      </c>
      <c r="BJ45" s="24">
        <v>0</v>
      </c>
      <c r="BK45" s="24">
        <v>0</v>
      </c>
      <c r="BL45" s="24">
        <v>0</v>
      </c>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f t="shared" si="1"/>
        <v>180</v>
      </c>
      <c r="CZ45" s="24">
        <v>58</v>
      </c>
      <c r="DA45" s="24"/>
      <c r="DB45" s="24"/>
      <c r="DC45" s="24"/>
      <c r="DD45" s="24"/>
      <c r="DE45" s="24"/>
      <c r="DF45" s="24"/>
      <c r="DG45" s="24"/>
      <c r="DH45" s="24"/>
      <c r="DI45" s="24"/>
      <c r="DJ45" s="24"/>
      <c r="DK45" s="24">
        <v>98</v>
      </c>
      <c r="DL45" s="24"/>
      <c r="DM45" s="24"/>
      <c r="DN45" s="24">
        <v>24</v>
      </c>
      <c r="DO45" s="24"/>
      <c r="DP45" s="24"/>
      <c r="DQ45" s="24">
        <f t="shared" si="2"/>
        <v>100</v>
      </c>
      <c r="DR45" s="24">
        <v>100</v>
      </c>
      <c r="DS45" s="24"/>
      <c r="DT45" s="24"/>
      <c r="DU45" s="24"/>
      <c r="DV45" s="24"/>
      <c r="DW45" s="24"/>
      <c r="DX45" s="24"/>
      <c r="DY45" s="24"/>
      <c r="DZ45" s="24"/>
      <c r="EA45" s="24"/>
      <c r="EB45" s="24"/>
      <c r="EC45" s="24"/>
      <c r="ED45" s="24"/>
      <c r="EE45" s="24"/>
      <c r="EF45" s="24"/>
      <c r="EG45" s="24"/>
      <c r="EH45" s="24"/>
      <c r="EI45" s="24">
        <v>2</v>
      </c>
      <c r="EJ45" s="24">
        <f t="shared" si="3"/>
        <v>0</v>
      </c>
      <c r="EK45" s="24"/>
      <c r="EL45" s="24"/>
      <c r="EM45" s="24"/>
      <c r="EN45" s="24"/>
      <c r="EO45" s="24"/>
      <c r="EP45" s="24">
        <f t="shared" si="4"/>
        <v>52441.2</v>
      </c>
      <c r="EQ45" s="24">
        <f t="shared" si="5"/>
        <v>42042.5</v>
      </c>
      <c r="ER45" s="24">
        <v>41784.6</v>
      </c>
      <c r="ES45" s="24">
        <v>0</v>
      </c>
      <c r="ET45" s="24">
        <v>0</v>
      </c>
      <c r="EU45" s="24">
        <v>257.89999999999998</v>
      </c>
      <c r="EV45" s="24">
        <v>10398.700000000001</v>
      </c>
      <c r="EW45" s="24">
        <v>901.89540000000011</v>
      </c>
      <c r="EX45" s="52">
        <v>40580.067900000002</v>
      </c>
      <c r="EY45" s="52">
        <v>10954</v>
      </c>
      <c r="EZ45" s="52">
        <f t="shared" si="6"/>
        <v>-1204.5320999999967</v>
      </c>
      <c r="FA45" s="52">
        <f t="shared" si="7"/>
        <v>555.29999999999927</v>
      </c>
      <c r="FB45" s="12">
        <v>1035</v>
      </c>
      <c r="FC45" s="12">
        <f t="shared" si="8"/>
        <v>0</v>
      </c>
      <c r="FD45" s="12">
        <v>40930.685900000004</v>
      </c>
      <c r="FE45" s="12">
        <f t="shared" si="9"/>
        <v>-1111.814099999996</v>
      </c>
      <c r="FF45" s="12">
        <v>10954</v>
      </c>
      <c r="FG45" s="12">
        <f t="shared" si="10"/>
        <v>555.29999999999927</v>
      </c>
      <c r="FI45" s="41">
        <f t="shared" si="11"/>
        <v>470.7</v>
      </c>
      <c r="FJ45" s="41">
        <f t="shared" si="12"/>
        <v>478.3</v>
      </c>
      <c r="FK45" s="41">
        <f t="shared" si="13"/>
        <v>86</v>
      </c>
      <c r="FL45" s="41">
        <f t="shared" si="14"/>
        <v>1035</v>
      </c>
      <c r="FN45" s="48">
        <v>1035</v>
      </c>
      <c r="FO45" s="41">
        <f t="shared" si="15"/>
        <v>0</v>
      </c>
    </row>
    <row r="46" spans="1:171" s="12" customFormat="1" ht="18.75" x14ac:dyDescent="0.25">
      <c r="A46" s="31">
        <v>27</v>
      </c>
      <c r="B46" s="32" t="s">
        <v>108</v>
      </c>
      <c r="C46" s="40" t="s">
        <v>127</v>
      </c>
      <c r="D46" s="24">
        <f t="shared" si="0"/>
        <v>832.7</v>
      </c>
      <c r="E46" s="24">
        <v>410.7</v>
      </c>
      <c r="F46" s="24">
        <v>0</v>
      </c>
      <c r="G46" s="24">
        <v>361.3</v>
      </c>
      <c r="H46" s="24">
        <v>0</v>
      </c>
      <c r="I46" s="24">
        <v>18.7</v>
      </c>
      <c r="J46" s="24">
        <v>40</v>
      </c>
      <c r="K46" s="24">
        <v>0</v>
      </c>
      <c r="L46" s="24"/>
      <c r="M46" s="24"/>
      <c r="N46" s="24"/>
      <c r="O46" s="24"/>
      <c r="P46" s="24"/>
      <c r="Q46" s="24"/>
      <c r="R46" s="24"/>
      <c r="S46" s="24">
        <v>0</v>
      </c>
      <c r="T46" s="24">
        <v>0</v>
      </c>
      <c r="U46" s="24">
        <v>0</v>
      </c>
      <c r="V46" s="24">
        <v>0</v>
      </c>
      <c r="W46" s="24">
        <v>0</v>
      </c>
      <c r="X46" s="24">
        <v>0</v>
      </c>
      <c r="Y46" s="24">
        <v>0</v>
      </c>
      <c r="Z46" s="24">
        <v>0</v>
      </c>
      <c r="AA46" s="24">
        <v>0</v>
      </c>
      <c r="AB46" s="24">
        <v>0</v>
      </c>
      <c r="AC46" s="24">
        <v>0</v>
      </c>
      <c r="AD46" s="24">
        <v>0</v>
      </c>
      <c r="AE46" s="24">
        <v>0</v>
      </c>
      <c r="AF46" s="24">
        <v>0</v>
      </c>
      <c r="AG46" s="24">
        <v>0</v>
      </c>
      <c r="AH46" s="24">
        <v>0</v>
      </c>
      <c r="AI46" s="24">
        <v>0</v>
      </c>
      <c r="AJ46" s="24">
        <v>0</v>
      </c>
      <c r="AK46" s="24">
        <v>0</v>
      </c>
      <c r="AL46" s="24">
        <v>0</v>
      </c>
      <c r="AM46" s="24">
        <v>0</v>
      </c>
      <c r="AN46" s="24">
        <v>0</v>
      </c>
      <c r="AO46" s="24"/>
      <c r="AP46" s="24">
        <v>0</v>
      </c>
      <c r="AQ46" s="24">
        <v>0</v>
      </c>
      <c r="AR46" s="24">
        <v>0</v>
      </c>
      <c r="AS46" s="24"/>
      <c r="AT46" s="24">
        <v>0</v>
      </c>
      <c r="AU46" s="24">
        <v>0</v>
      </c>
      <c r="AV46" s="24">
        <v>0</v>
      </c>
      <c r="AW46" s="24"/>
      <c r="AX46" s="24"/>
      <c r="AY46" s="24"/>
      <c r="AZ46" s="24">
        <v>2</v>
      </c>
      <c r="BA46" s="24">
        <v>0</v>
      </c>
      <c r="BB46" s="24"/>
      <c r="BC46" s="24"/>
      <c r="BD46" s="24"/>
      <c r="BE46" s="24">
        <v>0</v>
      </c>
      <c r="BF46" s="24"/>
      <c r="BG46" s="24">
        <v>0</v>
      </c>
      <c r="BH46" s="24">
        <v>0</v>
      </c>
      <c r="BI46" s="24">
        <v>0</v>
      </c>
      <c r="BJ46" s="24">
        <v>0</v>
      </c>
      <c r="BK46" s="24">
        <v>0</v>
      </c>
      <c r="BL46" s="24">
        <v>0</v>
      </c>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f t="shared" si="1"/>
        <v>180</v>
      </c>
      <c r="CZ46" s="24">
        <v>81</v>
      </c>
      <c r="DA46" s="24"/>
      <c r="DB46" s="24"/>
      <c r="DC46" s="24"/>
      <c r="DD46" s="24"/>
      <c r="DE46" s="24"/>
      <c r="DF46" s="24"/>
      <c r="DG46" s="24"/>
      <c r="DH46" s="24"/>
      <c r="DI46" s="24"/>
      <c r="DJ46" s="24"/>
      <c r="DK46" s="24">
        <v>84</v>
      </c>
      <c r="DL46" s="24"/>
      <c r="DM46" s="24"/>
      <c r="DN46" s="24">
        <v>15</v>
      </c>
      <c r="DO46" s="24"/>
      <c r="DP46" s="24"/>
      <c r="DQ46" s="24">
        <f t="shared" si="2"/>
        <v>100</v>
      </c>
      <c r="DR46" s="24">
        <v>100</v>
      </c>
      <c r="DS46" s="24"/>
      <c r="DT46" s="24"/>
      <c r="DU46" s="24"/>
      <c r="DV46" s="24"/>
      <c r="DW46" s="24"/>
      <c r="DX46" s="24"/>
      <c r="DY46" s="24"/>
      <c r="DZ46" s="24"/>
      <c r="EA46" s="24"/>
      <c r="EB46" s="24"/>
      <c r="EC46" s="24"/>
      <c r="ED46" s="24"/>
      <c r="EE46" s="24"/>
      <c r="EF46" s="24"/>
      <c r="EG46" s="24"/>
      <c r="EH46" s="24"/>
      <c r="EI46" s="24">
        <v>1</v>
      </c>
      <c r="EJ46" s="24">
        <f t="shared" si="3"/>
        <v>0</v>
      </c>
      <c r="EK46" s="24"/>
      <c r="EL46" s="24"/>
      <c r="EM46" s="24"/>
      <c r="EN46" s="24"/>
      <c r="EO46" s="24"/>
      <c r="EP46" s="24">
        <f t="shared" si="4"/>
        <v>38723.764300000003</v>
      </c>
      <c r="EQ46" s="24">
        <f t="shared" si="5"/>
        <v>31349.264300000003</v>
      </c>
      <c r="ER46" s="24">
        <v>30662.2</v>
      </c>
      <c r="ES46" s="24">
        <v>0</v>
      </c>
      <c r="ET46" s="24">
        <v>533.36430000000007</v>
      </c>
      <c r="EU46" s="24">
        <v>153.69999999999999</v>
      </c>
      <c r="EV46" s="24">
        <v>7374.5</v>
      </c>
      <c r="EW46" s="24">
        <v>2003.6478000000002</v>
      </c>
      <c r="EX46" s="52">
        <v>30756.5445</v>
      </c>
      <c r="EY46" s="52">
        <v>8580</v>
      </c>
      <c r="EZ46" s="52">
        <f t="shared" si="6"/>
        <v>-439.01980000000083</v>
      </c>
      <c r="FA46" s="52">
        <f t="shared" si="7"/>
        <v>1205.5</v>
      </c>
      <c r="FB46" s="12">
        <v>832.7</v>
      </c>
      <c r="FC46" s="12">
        <f t="shared" si="8"/>
        <v>0</v>
      </c>
      <c r="FD46" s="12">
        <v>30965.859499999999</v>
      </c>
      <c r="FE46" s="12">
        <f t="shared" si="9"/>
        <v>-383.40480000000389</v>
      </c>
      <c r="FF46" s="12">
        <v>8580</v>
      </c>
      <c r="FG46" s="12">
        <f t="shared" si="10"/>
        <v>1205.5</v>
      </c>
      <c r="FI46" s="41">
        <f t="shared" si="11"/>
        <v>410.7</v>
      </c>
      <c r="FJ46" s="41">
        <f t="shared" si="12"/>
        <v>361.3</v>
      </c>
      <c r="FK46" s="41">
        <f t="shared" si="13"/>
        <v>60.7</v>
      </c>
      <c r="FL46" s="41">
        <f t="shared" si="14"/>
        <v>832.7</v>
      </c>
      <c r="FN46" s="48">
        <v>832.7</v>
      </c>
      <c r="FO46" s="41">
        <f t="shared" si="15"/>
        <v>0</v>
      </c>
    </row>
    <row r="47" spans="1:171" s="12" customFormat="1" ht="18.75" x14ac:dyDescent="0.25">
      <c r="A47" s="31">
        <v>28</v>
      </c>
      <c r="B47" s="32" t="s">
        <v>109</v>
      </c>
      <c r="C47" s="40" t="s">
        <v>127</v>
      </c>
      <c r="D47" s="24">
        <f t="shared" si="0"/>
        <v>711.7</v>
      </c>
      <c r="E47" s="24">
        <v>231</v>
      </c>
      <c r="F47" s="24">
        <v>0</v>
      </c>
      <c r="G47" s="24">
        <v>379</v>
      </c>
      <c r="H47" s="24">
        <v>0</v>
      </c>
      <c r="I47" s="24">
        <v>14.7</v>
      </c>
      <c r="J47" s="24">
        <v>80</v>
      </c>
      <c r="K47" s="24">
        <v>0</v>
      </c>
      <c r="L47" s="24"/>
      <c r="M47" s="24"/>
      <c r="N47" s="24"/>
      <c r="O47" s="24"/>
      <c r="P47" s="24"/>
      <c r="Q47" s="24"/>
      <c r="R47" s="24"/>
      <c r="S47" s="24">
        <v>0</v>
      </c>
      <c r="T47" s="24">
        <v>0</v>
      </c>
      <c r="U47" s="24">
        <v>0</v>
      </c>
      <c r="V47" s="24">
        <v>0</v>
      </c>
      <c r="W47" s="24">
        <v>0</v>
      </c>
      <c r="X47" s="24">
        <v>0</v>
      </c>
      <c r="Y47" s="24">
        <v>0</v>
      </c>
      <c r="Z47" s="24">
        <v>0</v>
      </c>
      <c r="AA47" s="24">
        <v>0</v>
      </c>
      <c r="AB47" s="24">
        <v>0</v>
      </c>
      <c r="AC47" s="24">
        <v>0</v>
      </c>
      <c r="AD47" s="24">
        <v>0</v>
      </c>
      <c r="AE47" s="24">
        <v>0</v>
      </c>
      <c r="AF47" s="24">
        <v>0</v>
      </c>
      <c r="AG47" s="24">
        <v>0</v>
      </c>
      <c r="AH47" s="24">
        <v>0</v>
      </c>
      <c r="AI47" s="24">
        <v>0</v>
      </c>
      <c r="AJ47" s="24">
        <v>0</v>
      </c>
      <c r="AK47" s="24">
        <v>0</v>
      </c>
      <c r="AL47" s="24">
        <v>0</v>
      </c>
      <c r="AM47" s="24">
        <v>0</v>
      </c>
      <c r="AN47" s="24">
        <v>0</v>
      </c>
      <c r="AO47" s="24"/>
      <c r="AP47" s="24">
        <v>0</v>
      </c>
      <c r="AQ47" s="24">
        <v>0</v>
      </c>
      <c r="AR47" s="24">
        <v>0</v>
      </c>
      <c r="AS47" s="24"/>
      <c r="AT47" s="24">
        <v>6</v>
      </c>
      <c r="AU47" s="24">
        <v>0</v>
      </c>
      <c r="AV47" s="24">
        <v>1</v>
      </c>
      <c r="AW47" s="24"/>
      <c r="AX47" s="24"/>
      <c r="AY47" s="24"/>
      <c r="AZ47" s="24">
        <v>0</v>
      </c>
      <c r="BA47" s="24">
        <v>0</v>
      </c>
      <c r="BB47" s="24"/>
      <c r="BC47" s="24"/>
      <c r="BD47" s="24"/>
      <c r="BE47" s="24">
        <v>0</v>
      </c>
      <c r="BF47" s="24"/>
      <c r="BG47" s="24">
        <v>0</v>
      </c>
      <c r="BH47" s="24">
        <v>0</v>
      </c>
      <c r="BI47" s="24">
        <v>0</v>
      </c>
      <c r="BJ47" s="24">
        <v>0</v>
      </c>
      <c r="BK47" s="24">
        <v>0</v>
      </c>
      <c r="BL47" s="24">
        <v>0</v>
      </c>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f t="shared" si="1"/>
        <v>180</v>
      </c>
      <c r="CZ47" s="24">
        <v>130</v>
      </c>
      <c r="DA47" s="24"/>
      <c r="DB47" s="24"/>
      <c r="DC47" s="24"/>
      <c r="DD47" s="24"/>
      <c r="DE47" s="24"/>
      <c r="DF47" s="24"/>
      <c r="DG47" s="24"/>
      <c r="DH47" s="24"/>
      <c r="DI47" s="24"/>
      <c r="DJ47" s="24"/>
      <c r="DK47" s="24">
        <v>30</v>
      </c>
      <c r="DL47" s="24"/>
      <c r="DM47" s="24"/>
      <c r="DN47" s="24">
        <v>20</v>
      </c>
      <c r="DO47" s="24"/>
      <c r="DP47" s="24"/>
      <c r="DQ47" s="24">
        <f t="shared" si="2"/>
        <v>75</v>
      </c>
      <c r="DR47" s="24">
        <v>75</v>
      </c>
      <c r="DS47" s="24"/>
      <c r="DT47" s="24"/>
      <c r="DU47" s="24"/>
      <c r="DV47" s="24"/>
      <c r="DW47" s="24"/>
      <c r="DX47" s="24"/>
      <c r="DY47" s="24"/>
      <c r="DZ47" s="24"/>
      <c r="EA47" s="24"/>
      <c r="EB47" s="24"/>
      <c r="EC47" s="24"/>
      <c r="ED47" s="24"/>
      <c r="EE47" s="24"/>
      <c r="EF47" s="24"/>
      <c r="EG47" s="24"/>
      <c r="EH47" s="24"/>
      <c r="EI47" s="24">
        <v>1</v>
      </c>
      <c r="EJ47" s="24">
        <f t="shared" si="3"/>
        <v>0</v>
      </c>
      <c r="EK47" s="24"/>
      <c r="EL47" s="24"/>
      <c r="EM47" s="24"/>
      <c r="EN47" s="24"/>
      <c r="EO47" s="24"/>
      <c r="EP47" s="24">
        <f t="shared" si="4"/>
        <v>39250.571400000001</v>
      </c>
      <c r="EQ47" s="24">
        <f t="shared" si="5"/>
        <v>31112.771399999998</v>
      </c>
      <c r="ER47" s="24">
        <v>30034.6</v>
      </c>
      <c r="ES47" s="24">
        <v>0</v>
      </c>
      <c r="ET47" s="24">
        <v>690.97140000000002</v>
      </c>
      <c r="EU47" s="24">
        <v>387.2</v>
      </c>
      <c r="EV47" s="24">
        <v>8137.8</v>
      </c>
      <c r="EW47" s="24">
        <v>1620.2088000000001</v>
      </c>
      <c r="EX47" s="52">
        <v>29625.748499999994</v>
      </c>
      <c r="EY47" s="52">
        <v>8173.5</v>
      </c>
      <c r="EZ47" s="52">
        <f t="shared" si="6"/>
        <v>-1099.8229000000042</v>
      </c>
      <c r="FA47" s="52">
        <f t="shared" si="7"/>
        <v>35.699999999999818</v>
      </c>
      <c r="FB47" s="12">
        <v>711.7</v>
      </c>
      <c r="FC47" s="12">
        <f t="shared" si="8"/>
        <v>0</v>
      </c>
      <c r="FD47" s="12">
        <v>30306.041499999996</v>
      </c>
      <c r="FE47" s="12">
        <f t="shared" si="9"/>
        <v>-806.72990000000209</v>
      </c>
      <c r="FF47" s="12">
        <v>8173.5</v>
      </c>
      <c r="FG47" s="12">
        <f t="shared" si="10"/>
        <v>35.699999999999818</v>
      </c>
      <c r="FI47" s="41">
        <f t="shared" si="11"/>
        <v>231</v>
      </c>
      <c r="FJ47" s="41">
        <f t="shared" si="12"/>
        <v>385</v>
      </c>
      <c r="FK47" s="41">
        <f t="shared" si="13"/>
        <v>95.7</v>
      </c>
      <c r="FL47" s="41">
        <f t="shared" si="14"/>
        <v>711.7</v>
      </c>
      <c r="FN47" s="48">
        <v>711.7</v>
      </c>
      <c r="FO47" s="41">
        <f t="shared" si="15"/>
        <v>0</v>
      </c>
    </row>
    <row r="48" spans="1:171" s="12" customFormat="1" ht="18.75" x14ac:dyDescent="0.25">
      <c r="A48" s="31">
        <v>29</v>
      </c>
      <c r="B48" s="32" t="s">
        <v>110</v>
      </c>
      <c r="C48" s="40" t="s">
        <v>127</v>
      </c>
      <c r="D48" s="24">
        <f t="shared" si="0"/>
        <v>1088.4000000000001</v>
      </c>
      <c r="E48" s="24">
        <v>494.7</v>
      </c>
      <c r="F48" s="24">
        <v>0</v>
      </c>
      <c r="G48" s="24">
        <v>488.3</v>
      </c>
      <c r="H48" s="24">
        <v>0</v>
      </c>
      <c r="I48" s="24">
        <v>32</v>
      </c>
      <c r="J48" s="24">
        <v>66.7</v>
      </c>
      <c r="K48" s="24">
        <v>0</v>
      </c>
      <c r="L48" s="24"/>
      <c r="M48" s="24"/>
      <c r="N48" s="24"/>
      <c r="O48" s="24"/>
      <c r="P48" s="24"/>
      <c r="Q48" s="24"/>
      <c r="R48" s="24"/>
      <c r="S48" s="24">
        <v>0</v>
      </c>
      <c r="T48" s="24">
        <v>0</v>
      </c>
      <c r="U48" s="24">
        <v>0</v>
      </c>
      <c r="V48" s="24">
        <v>0</v>
      </c>
      <c r="W48" s="24">
        <v>0</v>
      </c>
      <c r="X48" s="24">
        <v>0</v>
      </c>
      <c r="Y48" s="24">
        <v>0</v>
      </c>
      <c r="Z48" s="24">
        <v>0</v>
      </c>
      <c r="AA48" s="24">
        <v>0</v>
      </c>
      <c r="AB48" s="24">
        <v>0</v>
      </c>
      <c r="AC48" s="24">
        <v>0</v>
      </c>
      <c r="AD48" s="24">
        <v>0</v>
      </c>
      <c r="AE48" s="24">
        <v>0</v>
      </c>
      <c r="AF48" s="24">
        <v>0</v>
      </c>
      <c r="AG48" s="24">
        <v>0</v>
      </c>
      <c r="AH48" s="24">
        <v>0</v>
      </c>
      <c r="AI48" s="24">
        <v>0</v>
      </c>
      <c r="AJ48" s="24">
        <v>0</v>
      </c>
      <c r="AK48" s="24">
        <v>0</v>
      </c>
      <c r="AL48" s="24">
        <v>0</v>
      </c>
      <c r="AM48" s="24">
        <v>0</v>
      </c>
      <c r="AN48" s="24">
        <v>0</v>
      </c>
      <c r="AO48" s="24"/>
      <c r="AP48" s="24">
        <v>0</v>
      </c>
      <c r="AQ48" s="24">
        <v>0</v>
      </c>
      <c r="AR48" s="24">
        <v>1</v>
      </c>
      <c r="AS48" s="24"/>
      <c r="AT48" s="24">
        <v>3.7</v>
      </c>
      <c r="AU48" s="24">
        <v>0</v>
      </c>
      <c r="AV48" s="24">
        <v>0</v>
      </c>
      <c r="AW48" s="24"/>
      <c r="AX48" s="24"/>
      <c r="AY48" s="24"/>
      <c r="AZ48" s="24">
        <v>2</v>
      </c>
      <c r="BA48" s="24">
        <v>0</v>
      </c>
      <c r="BB48" s="24"/>
      <c r="BC48" s="24"/>
      <c r="BD48" s="24"/>
      <c r="BE48" s="24">
        <v>0</v>
      </c>
      <c r="BF48" s="24"/>
      <c r="BG48" s="24">
        <v>0</v>
      </c>
      <c r="BH48" s="24">
        <v>0</v>
      </c>
      <c r="BI48" s="24">
        <v>0</v>
      </c>
      <c r="BJ48" s="24">
        <v>0</v>
      </c>
      <c r="BK48" s="24">
        <v>0</v>
      </c>
      <c r="BL48" s="24">
        <v>0</v>
      </c>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f t="shared" si="1"/>
        <v>360</v>
      </c>
      <c r="CZ48" s="24">
        <v>250</v>
      </c>
      <c r="DA48" s="24"/>
      <c r="DB48" s="24"/>
      <c r="DC48" s="24"/>
      <c r="DD48" s="24"/>
      <c r="DE48" s="24"/>
      <c r="DF48" s="24"/>
      <c r="DG48" s="24"/>
      <c r="DH48" s="24"/>
      <c r="DI48" s="24"/>
      <c r="DJ48" s="24"/>
      <c r="DK48" s="24">
        <v>110</v>
      </c>
      <c r="DL48" s="24"/>
      <c r="DM48" s="24"/>
      <c r="DN48" s="24">
        <v>0</v>
      </c>
      <c r="DO48" s="24"/>
      <c r="DP48" s="24"/>
      <c r="DQ48" s="24">
        <f t="shared" si="2"/>
        <v>250</v>
      </c>
      <c r="DR48" s="24">
        <v>250</v>
      </c>
      <c r="DS48" s="24"/>
      <c r="DT48" s="24"/>
      <c r="DU48" s="24"/>
      <c r="DV48" s="24"/>
      <c r="DW48" s="24"/>
      <c r="DX48" s="24"/>
      <c r="DY48" s="24"/>
      <c r="DZ48" s="24"/>
      <c r="EA48" s="24"/>
      <c r="EB48" s="24"/>
      <c r="EC48" s="24"/>
      <c r="ED48" s="24"/>
      <c r="EE48" s="24"/>
      <c r="EF48" s="24"/>
      <c r="EG48" s="24"/>
      <c r="EH48" s="24"/>
      <c r="EI48" s="24">
        <v>3</v>
      </c>
      <c r="EJ48" s="24">
        <f t="shared" si="3"/>
        <v>0</v>
      </c>
      <c r="EK48" s="24"/>
      <c r="EL48" s="24"/>
      <c r="EM48" s="24"/>
      <c r="EN48" s="24"/>
      <c r="EO48" s="24"/>
      <c r="EP48" s="24">
        <f t="shared" si="4"/>
        <v>60111.527700000006</v>
      </c>
      <c r="EQ48" s="24">
        <f t="shared" si="5"/>
        <v>48361.327700000002</v>
      </c>
      <c r="ER48" s="24">
        <v>46604.3</v>
      </c>
      <c r="ES48" s="24">
        <v>0</v>
      </c>
      <c r="ET48" s="24">
        <v>1349.3276999999998</v>
      </c>
      <c r="EU48" s="24">
        <v>407.7</v>
      </c>
      <c r="EV48" s="24">
        <v>11750.2</v>
      </c>
      <c r="EW48" s="24">
        <v>2402.0598</v>
      </c>
      <c r="EX48" s="52">
        <v>45759.942499999997</v>
      </c>
      <c r="EY48" s="52">
        <v>12576.4</v>
      </c>
      <c r="EZ48" s="52">
        <f t="shared" si="6"/>
        <v>-2193.6852000000054</v>
      </c>
      <c r="FA48" s="52">
        <f t="shared" si="7"/>
        <v>826.19999999999891</v>
      </c>
      <c r="FB48" s="12">
        <v>1088.4000000000001</v>
      </c>
      <c r="FC48" s="12">
        <f t="shared" si="8"/>
        <v>0</v>
      </c>
      <c r="FD48" s="12">
        <v>46502.541499999999</v>
      </c>
      <c r="FE48" s="12">
        <f t="shared" si="9"/>
        <v>-1858.7862000000023</v>
      </c>
      <c r="FF48" s="12">
        <v>12576.4</v>
      </c>
      <c r="FG48" s="12">
        <f t="shared" si="10"/>
        <v>826.19999999999891</v>
      </c>
      <c r="FI48" s="41">
        <f t="shared" si="11"/>
        <v>495.7</v>
      </c>
      <c r="FJ48" s="41">
        <f t="shared" si="12"/>
        <v>492</v>
      </c>
      <c r="FK48" s="41">
        <f t="shared" si="13"/>
        <v>100.7</v>
      </c>
      <c r="FL48" s="41">
        <f t="shared" si="14"/>
        <v>1088.4000000000001</v>
      </c>
      <c r="FN48" s="48">
        <v>1088.4000000000001</v>
      </c>
      <c r="FO48" s="41">
        <f t="shared" si="15"/>
        <v>0</v>
      </c>
    </row>
    <row r="49" spans="1:171" s="12" customFormat="1" ht="18.75" x14ac:dyDescent="0.25">
      <c r="A49" s="31">
        <v>30</v>
      </c>
      <c r="B49" s="32" t="s">
        <v>111</v>
      </c>
      <c r="C49" s="40" t="s">
        <v>127</v>
      </c>
      <c r="D49" s="24">
        <f t="shared" si="0"/>
        <v>554.6</v>
      </c>
      <c r="E49" s="24">
        <v>229.3</v>
      </c>
      <c r="F49" s="24">
        <v>0</v>
      </c>
      <c r="G49" s="24">
        <v>254.7</v>
      </c>
      <c r="H49" s="24">
        <v>0</v>
      </c>
      <c r="I49" s="24">
        <v>21.3</v>
      </c>
      <c r="J49" s="24">
        <v>49.3</v>
      </c>
      <c r="K49" s="24">
        <v>0</v>
      </c>
      <c r="L49" s="24"/>
      <c r="M49" s="24"/>
      <c r="N49" s="24"/>
      <c r="O49" s="24"/>
      <c r="P49" s="24"/>
      <c r="Q49" s="24"/>
      <c r="R49" s="24"/>
      <c r="S49" s="24">
        <v>0</v>
      </c>
      <c r="T49" s="24">
        <v>0</v>
      </c>
      <c r="U49" s="24">
        <v>0</v>
      </c>
      <c r="V49" s="24">
        <v>0</v>
      </c>
      <c r="W49" s="24">
        <v>0</v>
      </c>
      <c r="X49" s="24">
        <v>0</v>
      </c>
      <c r="Y49" s="24">
        <v>0</v>
      </c>
      <c r="Z49" s="24">
        <v>0</v>
      </c>
      <c r="AA49" s="24">
        <v>0</v>
      </c>
      <c r="AB49" s="24">
        <v>0</v>
      </c>
      <c r="AC49" s="24">
        <v>0</v>
      </c>
      <c r="AD49" s="24">
        <v>0</v>
      </c>
      <c r="AE49" s="24">
        <v>0</v>
      </c>
      <c r="AF49" s="24">
        <v>0</v>
      </c>
      <c r="AG49" s="24">
        <v>0</v>
      </c>
      <c r="AH49" s="24">
        <v>0</v>
      </c>
      <c r="AI49" s="24">
        <v>0</v>
      </c>
      <c r="AJ49" s="24">
        <v>0</v>
      </c>
      <c r="AK49" s="24">
        <v>0</v>
      </c>
      <c r="AL49" s="24">
        <v>0</v>
      </c>
      <c r="AM49" s="24">
        <v>0</v>
      </c>
      <c r="AN49" s="24">
        <v>0</v>
      </c>
      <c r="AO49" s="24"/>
      <c r="AP49" s="24">
        <v>0</v>
      </c>
      <c r="AQ49" s="24">
        <v>0</v>
      </c>
      <c r="AR49" s="24">
        <v>0</v>
      </c>
      <c r="AS49" s="24"/>
      <c r="AT49" s="24">
        <v>0</v>
      </c>
      <c r="AU49" s="24">
        <v>0</v>
      </c>
      <c r="AV49" s="24">
        <v>0</v>
      </c>
      <c r="AW49" s="24"/>
      <c r="AX49" s="24"/>
      <c r="AY49" s="24"/>
      <c r="AZ49" s="24">
        <v>0</v>
      </c>
      <c r="BA49" s="24">
        <v>0</v>
      </c>
      <c r="BB49" s="24"/>
      <c r="BC49" s="24"/>
      <c r="BD49" s="24"/>
      <c r="BE49" s="24">
        <v>0</v>
      </c>
      <c r="BF49" s="24"/>
      <c r="BG49" s="24">
        <v>0</v>
      </c>
      <c r="BH49" s="24">
        <v>0</v>
      </c>
      <c r="BI49" s="24">
        <v>0</v>
      </c>
      <c r="BJ49" s="24">
        <v>0</v>
      </c>
      <c r="BK49" s="24">
        <v>0</v>
      </c>
      <c r="BL49" s="24">
        <v>0</v>
      </c>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f t="shared" si="1"/>
        <v>180</v>
      </c>
      <c r="CZ49" s="24">
        <v>120</v>
      </c>
      <c r="DA49" s="24"/>
      <c r="DB49" s="24"/>
      <c r="DC49" s="24"/>
      <c r="DD49" s="24"/>
      <c r="DE49" s="24"/>
      <c r="DF49" s="24"/>
      <c r="DG49" s="24"/>
      <c r="DH49" s="24"/>
      <c r="DI49" s="24"/>
      <c r="DJ49" s="24"/>
      <c r="DK49" s="24">
        <v>60</v>
      </c>
      <c r="DL49" s="24"/>
      <c r="DM49" s="24"/>
      <c r="DN49" s="24">
        <v>0</v>
      </c>
      <c r="DO49" s="24"/>
      <c r="DP49" s="24"/>
      <c r="DQ49" s="24">
        <f t="shared" si="2"/>
        <v>50</v>
      </c>
      <c r="DR49" s="24">
        <v>50</v>
      </c>
      <c r="DS49" s="24"/>
      <c r="DT49" s="24"/>
      <c r="DU49" s="24"/>
      <c r="DV49" s="24"/>
      <c r="DW49" s="24"/>
      <c r="DX49" s="24"/>
      <c r="DY49" s="24"/>
      <c r="DZ49" s="24"/>
      <c r="EA49" s="24"/>
      <c r="EB49" s="24"/>
      <c r="EC49" s="24"/>
      <c r="ED49" s="24"/>
      <c r="EE49" s="24"/>
      <c r="EF49" s="24"/>
      <c r="EG49" s="24"/>
      <c r="EH49" s="24"/>
      <c r="EI49" s="24">
        <v>0</v>
      </c>
      <c r="EJ49" s="24">
        <f t="shared" si="3"/>
        <v>0</v>
      </c>
      <c r="EK49" s="24"/>
      <c r="EL49" s="24"/>
      <c r="EM49" s="24"/>
      <c r="EN49" s="24"/>
      <c r="EO49" s="24"/>
      <c r="EP49" s="24">
        <f t="shared" si="4"/>
        <v>35086.847500000003</v>
      </c>
      <c r="EQ49" s="24">
        <f t="shared" si="5"/>
        <v>25460.0275</v>
      </c>
      <c r="ER49" s="24">
        <v>24435.9</v>
      </c>
      <c r="ES49" s="24">
        <v>0</v>
      </c>
      <c r="ET49" s="24">
        <v>913.02750000000015</v>
      </c>
      <c r="EU49" s="24">
        <v>111.1</v>
      </c>
      <c r="EV49" s="24">
        <v>9626.82</v>
      </c>
      <c r="EW49" s="24">
        <v>1075.0614</v>
      </c>
      <c r="EX49" s="52">
        <v>24741.137899999998</v>
      </c>
      <c r="EY49" s="52">
        <v>7820</v>
      </c>
      <c r="EZ49" s="52">
        <f t="shared" si="6"/>
        <v>-607.7896000000037</v>
      </c>
      <c r="FA49" s="52">
        <f t="shared" si="7"/>
        <v>-1806.8199999999997</v>
      </c>
      <c r="FB49" s="12">
        <v>554.59999999999991</v>
      </c>
      <c r="FC49" s="12">
        <f t="shared" si="8"/>
        <v>0</v>
      </c>
      <c r="FD49" s="12">
        <v>24876.516899999999</v>
      </c>
      <c r="FE49" s="12">
        <f t="shared" si="9"/>
        <v>-583.51060000000143</v>
      </c>
      <c r="FF49" s="12">
        <v>7820</v>
      </c>
      <c r="FG49" s="12">
        <f t="shared" si="10"/>
        <v>-1806.8199999999997</v>
      </c>
      <c r="FI49" s="41">
        <f t="shared" si="11"/>
        <v>229.3</v>
      </c>
      <c r="FJ49" s="41">
        <f t="shared" si="12"/>
        <v>254.7</v>
      </c>
      <c r="FK49" s="41">
        <f t="shared" si="13"/>
        <v>70.599999999999994</v>
      </c>
      <c r="FL49" s="41">
        <f t="shared" si="14"/>
        <v>554.6</v>
      </c>
      <c r="FN49" s="48">
        <v>554.6</v>
      </c>
      <c r="FO49" s="41">
        <f t="shared" si="15"/>
        <v>0</v>
      </c>
    </row>
    <row r="50" spans="1:171" s="12" customFormat="1" ht="18.75" x14ac:dyDescent="0.25">
      <c r="A50" s="31">
        <v>31</v>
      </c>
      <c r="B50" s="32" t="s">
        <v>112</v>
      </c>
      <c r="C50" s="40" t="s">
        <v>127</v>
      </c>
      <c r="D50" s="24">
        <f t="shared" si="0"/>
        <v>573.6</v>
      </c>
      <c r="E50" s="24">
        <v>246.3</v>
      </c>
      <c r="F50" s="24">
        <v>0</v>
      </c>
      <c r="G50" s="24">
        <v>260.3</v>
      </c>
      <c r="H50" s="24">
        <v>0</v>
      </c>
      <c r="I50" s="24">
        <v>19.7</v>
      </c>
      <c r="J50" s="24">
        <v>40</v>
      </c>
      <c r="K50" s="24">
        <v>0</v>
      </c>
      <c r="L50" s="24"/>
      <c r="M50" s="24"/>
      <c r="N50" s="24"/>
      <c r="O50" s="24"/>
      <c r="P50" s="24"/>
      <c r="Q50" s="24"/>
      <c r="R50" s="24"/>
      <c r="S50" s="24">
        <v>0</v>
      </c>
      <c r="T50" s="24">
        <v>0</v>
      </c>
      <c r="U50" s="24">
        <v>0</v>
      </c>
      <c r="V50" s="24">
        <v>0</v>
      </c>
      <c r="W50" s="24">
        <v>0</v>
      </c>
      <c r="X50" s="24">
        <v>0</v>
      </c>
      <c r="Y50" s="24">
        <v>0</v>
      </c>
      <c r="Z50" s="24">
        <v>0</v>
      </c>
      <c r="AA50" s="24">
        <v>0</v>
      </c>
      <c r="AB50" s="24">
        <v>0</v>
      </c>
      <c r="AC50" s="24">
        <v>0</v>
      </c>
      <c r="AD50" s="24">
        <v>0</v>
      </c>
      <c r="AE50" s="24">
        <v>0</v>
      </c>
      <c r="AF50" s="24">
        <v>0</v>
      </c>
      <c r="AG50" s="24">
        <v>0</v>
      </c>
      <c r="AH50" s="24">
        <v>0</v>
      </c>
      <c r="AI50" s="24">
        <v>0</v>
      </c>
      <c r="AJ50" s="24">
        <v>0</v>
      </c>
      <c r="AK50" s="24">
        <v>0</v>
      </c>
      <c r="AL50" s="24">
        <v>0</v>
      </c>
      <c r="AM50" s="24">
        <v>0</v>
      </c>
      <c r="AN50" s="24">
        <v>0</v>
      </c>
      <c r="AO50" s="24"/>
      <c r="AP50" s="24">
        <v>0</v>
      </c>
      <c r="AQ50" s="24">
        <v>0</v>
      </c>
      <c r="AR50" s="24">
        <v>1.3</v>
      </c>
      <c r="AS50" s="24"/>
      <c r="AT50" s="24">
        <v>5.7</v>
      </c>
      <c r="AU50" s="24">
        <v>0</v>
      </c>
      <c r="AV50" s="24">
        <v>0.3</v>
      </c>
      <c r="AW50" s="24"/>
      <c r="AX50" s="24"/>
      <c r="AY50" s="24"/>
      <c r="AZ50" s="24">
        <v>0</v>
      </c>
      <c r="BA50" s="24">
        <v>0</v>
      </c>
      <c r="BB50" s="24"/>
      <c r="BC50" s="24"/>
      <c r="BD50" s="24"/>
      <c r="BE50" s="24">
        <v>0</v>
      </c>
      <c r="BF50" s="24"/>
      <c r="BG50" s="24">
        <v>0</v>
      </c>
      <c r="BH50" s="24">
        <v>0</v>
      </c>
      <c r="BI50" s="24">
        <v>0</v>
      </c>
      <c r="BJ50" s="24">
        <v>0</v>
      </c>
      <c r="BK50" s="24">
        <v>0</v>
      </c>
      <c r="BL50" s="24">
        <v>0</v>
      </c>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f t="shared" si="1"/>
        <v>90</v>
      </c>
      <c r="CZ50" s="24">
        <v>35</v>
      </c>
      <c r="DA50" s="24"/>
      <c r="DB50" s="24"/>
      <c r="DC50" s="24"/>
      <c r="DD50" s="24"/>
      <c r="DE50" s="24"/>
      <c r="DF50" s="24"/>
      <c r="DG50" s="24"/>
      <c r="DH50" s="24"/>
      <c r="DI50" s="24"/>
      <c r="DJ50" s="24"/>
      <c r="DK50" s="24">
        <v>45</v>
      </c>
      <c r="DL50" s="24"/>
      <c r="DM50" s="24"/>
      <c r="DN50" s="24">
        <v>10</v>
      </c>
      <c r="DO50" s="24"/>
      <c r="DP50" s="24"/>
      <c r="DQ50" s="24">
        <f t="shared" si="2"/>
        <v>50</v>
      </c>
      <c r="DR50" s="24">
        <v>50</v>
      </c>
      <c r="DS50" s="24"/>
      <c r="DT50" s="24"/>
      <c r="DU50" s="24"/>
      <c r="DV50" s="24"/>
      <c r="DW50" s="24"/>
      <c r="DX50" s="24"/>
      <c r="DY50" s="24"/>
      <c r="DZ50" s="24"/>
      <c r="EA50" s="24"/>
      <c r="EB50" s="24"/>
      <c r="EC50" s="24"/>
      <c r="ED50" s="24"/>
      <c r="EE50" s="24"/>
      <c r="EF50" s="24"/>
      <c r="EG50" s="24"/>
      <c r="EH50" s="24"/>
      <c r="EI50" s="24">
        <v>1</v>
      </c>
      <c r="EJ50" s="24">
        <f t="shared" si="3"/>
        <v>0</v>
      </c>
      <c r="EK50" s="24"/>
      <c r="EL50" s="24"/>
      <c r="EM50" s="24"/>
      <c r="EN50" s="24"/>
      <c r="EO50" s="24"/>
      <c r="EP50" s="24">
        <f t="shared" si="4"/>
        <v>33047.815999999999</v>
      </c>
      <c r="EQ50" s="24">
        <f t="shared" si="5"/>
        <v>25647.315999999999</v>
      </c>
      <c r="ER50" s="24">
        <v>24772.3</v>
      </c>
      <c r="ES50" s="24">
        <v>0</v>
      </c>
      <c r="ET50" s="24">
        <v>726.51599999999996</v>
      </c>
      <c r="EU50" s="24">
        <v>148.5</v>
      </c>
      <c r="EV50" s="24">
        <v>7400.5</v>
      </c>
      <c r="EW50" s="24">
        <v>1603.1525999999999</v>
      </c>
      <c r="EX50" s="52">
        <v>24618.110499999999</v>
      </c>
      <c r="EY50" s="52">
        <v>7685.85</v>
      </c>
      <c r="EZ50" s="52">
        <f t="shared" si="6"/>
        <v>-880.70550000000037</v>
      </c>
      <c r="FA50" s="52">
        <f t="shared" si="7"/>
        <v>285.35000000000036</v>
      </c>
      <c r="FB50" s="12">
        <v>573.6</v>
      </c>
      <c r="FC50" s="12">
        <f t="shared" si="8"/>
        <v>0</v>
      </c>
      <c r="FD50" s="12">
        <v>24885.0965</v>
      </c>
      <c r="FE50" s="12">
        <f t="shared" si="9"/>
        <v>-762.21949999999924</v>
      </c>
      <c r="FF50" s="12">
        <v>7685.85</v>
      </c>
      <c r="FG50" s="12">
        <f t="shared" si="10"/>
        <v>285.35000000000036</v>
      </c>
      <c r="FI50" s="41">
        <f t="shared" si="11"/>
        <v>247.60000000000002</v>
      </c>
      <c r="FJ50" s="41">
        <f t="shared" si="12"/>
        <v>266</v>
      </c>
      <c r="FK50" s="41">
        <f t="shared" si="13"/>
        <v>60</v>
      </c>
      <c r="FL50" s="41">
        <f t="shared" si="14"/>
        <v>573.6</v>
      </c>
      <c r="FN50" s="48">
        <v>573.6</v>
      </c>
      <c r="FO50" s="41">
        <f t="shared" si="15"/>
        <v>0</v>
      </c>
    </row>
    <row r="51" spans="1:171" s="12" customFormat="1" ht="18.75" x14ac:dyDescent="0.25">
      <c r="A51" s="31">
        <v>32</v>
      </c>
      <c r="B51" s="32" t="s">
        <v>113</v>
      </c>
      <c r="C51" s="40" t="s">
        <v>127</v>
      </c>
      <c r="D51" s="24">
        <f t="shared" si="0"/>
        <v>681.59999999999991</v>
      </c>
      <c r="E51" s="24">
        <v>327.3</v>
      </c>
      <c r="F51" s="24">
        <v>0</v>
      </c>
      <c r="G51" s="24">
        <v>300.7</v>
      </c>
      <c r="H51" s="24">
        <v>0</v>
      </c>
      <c r="I51" s="24">
        <v>17.3</v>
      </c>
      <c r="J51" s="24">
        <v>34.299999999999997</v>
      </c>
      <c r="K51" s="24">
        <v>0</v>
      </c>
      <c r="L51" s="24"/>
      <c r="M51" s="24"/>
      <c r="N51" s="24"/>
      <c r="O51" s="24"/>
      <c r="P51" s="24"/>
      <c r="Q51" s="24"/>
      <c r="R51" s="24"/>
      <c r="S51" s="24">
        <v>0</v>
      </c>
      <c r="T51" s="24">
        <v>0</v>
      </c>
      <c r="U51" s="24">
        <v>0</v>
      </c>
      <c r="V51" s="24">
        <v>0</v>
      </c>
      <c r="W51" s="24">
        <v>0</v>
      </c>
      <c r="X51" s="24">
        <v>0</v>
      </c>
      <c r="Y51" s="24">
        <v>0</v>
      </c>
      <c r="Z51" s="24">
        <v>0</v>
      </c>
      <c r="AA51" s="24">
        <v>0</v>
      </c>
      <c r="AB51" s="24">
        <v>0</v>
      </c>
      <c r="AC51" s="24">
        <v>0</v>
      </c>
      <c r="AD51" s="24">
        <v>0</v>
      </c>
      <c r="AE51" s="24">
        <v>0</v>
      </c>
      <c r="AF51" s="24">
        <v>0</v>
      </c>
      <c r="AG51" s="24">
        <v>0</v>
      </c>
      <c r="AH51" s="24">
        <v>0</v>
      </c>
      <c r="AI51" s="24">
        <v>0</v>
      </c>
      <c r="AJ51" s="24">
        <v>0</v>
      </c>
      <c r="AK51" s="24">
        <v>0</v>
      </c>
      <c r="AL51" s="24">
        <v>0</v>
      </c>
      <c r="AM51" s="24">
        <v>0</v>
      </c>
      <c r="AN51" s="24">
        <v>0</v>
      </c>
      <c r="AO51" s="24"/>
      <c r="AP51" s="24">
        <v>0</v>
      </c>
      <c r="AQ51" s="24">
        <v>0</v>
      </c>
      <c r="AR51" s="24">
        <v>2</v>
      </c>
      <c r="AS51" s="24"/>
      <c r="AT51" s="24">
        <v>0</v>
      </c>
      <c r="AU51" s="24">
        <v>0</v>
      </c>
      <c r="AV51" s="24">
        <v>0</v>
      </c>
      <c r="AW51" s="24"/>
      <c r="AX51" s="24"/>
      <c r="AY51" s="24"/>
      <c r="AZ51" s="24">
        <v>0</v>
      </c>
      <c r="BA51" s="24">
        <v>0</v>
      </c>
      <c r="BB51" s="24"/>
      <c r="BC51" s="24"/>
      <c r="BD51" s="24"/>
      <c r="BE51" s="24">
        <v>0</v>
      </c>
      <c r="BF51" s="24"/>
      <c r="BG51" s="24">
        <v>0</v>
      </c>
      <c r="BH51" s="24">
        <v>0</v>
      </c>
      <c r="BI51" s="24">
        <v>0</v>
      </c>
      <c r="BJ51" s="24">
        <v>0</v>
      </c>
      <c r="BK51" s="24">
        <v>0</v>
      </c>
      <c r="BL51" s="24">
        <v>0</v>
      </c>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f t="shared" si="1"/>
        <v>180</v>
      </c>
      <c r="CZ51" s="24">
        <v>31</v>
      </c>
      <c r="DA51" s="24"/>
      <c r="DB51" s="24"/>
      <c r="DC51" s="24"/>
      <c r="DD51" s="24"/>
      <c r="DE51" s="24"/>
      <c r="DF51" s="24"/>
      <c r="DG51" s="24"/>
      <c r="DH51" s="24"/>
      <c r="DI51" s="24"/>
      <c r="DJ51" s="24"/>
      <c r="DK51" s="24">
        <v>108</v>
      </c>
      <c r="DL51" s="24"/>
      <c r="DM51" s="24"/>
      <c r="DN51" s="24">
        <v>41</v>
      </c>
      <c r="DO51" s="24"/>
      <c r="DP51" s="24"/>
      <c r="DQ51" s="24">
        <f t="shared" si="2"/>
        <v>50</v>
      </c>
      <c r="DR51" s="24">
        <v>50</v>
      </c>
      <c r="DS51" s="24"/>
      <c r="DT51" s="24"/>
      <c r="DU51" s="24"/>
      <c r="DV51" s="24"/>
      <c r="DW51" s="24"/>
      <c r="DX51" s="24"/>
      <c r="DY51" s="24"/>
      <c r="DZ51" s="24"/>
      <c r="EA51" s="24"/>
      <c r="EB51" s="24"/>
      <c r="EC51" s="24"/>
      <c r="ED51" s="24"/>
      <c r="EE51" s="24"/>
      <c r="EF51" s="24"/>
      <c r="EG51" s="24"/>
      <c r="EH51" s="24"/>
      <c r="EI51" s="24">
        <v>0</v>
      </c>
      <c r="EJ51" s="24">
        <f t="shared" si="3"/>
        <v>0</v>
      </c>
      <c r="EK51" s="24"/>
      <c r="EL51" s="24"/>
      <c r="EM51" s="24"/>
      <c r="EN51" s="24"/>
      <c r="EO51" s="24"/>
      <c r="EP51" s="24">
        <f t="shared" si="4"/>
        <v>33128.007899999997</v>
      </c>
      <c r="EQ51" s="24">
        <f t="shared" si="5"/>
        <v>25786.007900000001</v>
      </c>
      <c r="ER51" s="24">
        <v>25483.100000000002</v>
      </c>
      <c r="ES51" s="24">
        <v>0</v>
      </c>
      <c r="ET51" s="24">
        <v>145.1079</v>
      </c>
      <c r="EU51" s="24">
        <v>157.80000000000001</v>
      </c>
      <c r="EV51" s="24">
        <v>7342</v>
      </c>
      <c r="EW51" s="24">
        <v>274.46160000000003</v>
      </c>
      <c r="EX51" s="52">
        <v>27196.999499999994</v>
      </c>
      <c r="EY51" s="52">
        <v>8619.8250000000007</v>
      </c>
      <c r="EZ51" s="52">
        <f t="shared" si="6"/>
        <v>1568.7915999999923</v>
      </c>
      <c r="FA51" s="52">
        <f t="shared" si="7"/>
        <v>1277.8250000000007</v>
      </c>
      <c r="FB51" s="12">
        <v>681.6</v>
      </c>
      <c r="FC51" s="12">
        <f t="shared" si="8"/>
        <v>0</v>
      </c>
      <c r="FD51" s="12">
        <v>27376.204499999996</v>
      </c>
      <c r="FE51" s="12">
        <f t="shared" si="9"/>
        <v>1590.1965999999957</v>
      </c>
      <c r="FF51" s="12">
        <v>8619.8250000000007</v>
      </c>
      <c r="FG51" s="12">
        <f t="shared" si="10"/>
        <v>1277.8250000000007</v>
      </c>
      <c r="FI51" s="41">
        <f t="shared" si="11"/>
        <v>329.3</v>
      </c>
      <c r="FJ51" s="41">
        <f t="shared" si="12"/>
        <v>300.7</v>
      </c>
      <c r="FK51" s="41">
        <f t="shared" si="13"/>
        <v>51.599999999999994</v>
      </c>
      <c r="FL51" s="41">
        <f t="shared" si="14"/>
        <v>681.6</v>
      </c>
      <c r="FN51" s="48">
        <v>681.59999999999991</v>
      </c>
      <c r="FO51" s="41">
        <f t="shared" si="15"/>
        <v>0</v>
      </c>
    </row>
    <row r="52" spans="1:171" s="12" customFormat="1" ht="18.75" x14ac:dyDescent="0.25">
      <c r="A52" s="31">
        <v>33</v>
      </c>
      <c r="B52" s="32" t="s">
        <v>114</v>
      </c>
      <c r="C52" s="40" t="s">
        <v>127</v>
      </c>
      <c r="D52" s="24">
        <f t="shared" si="0"/>
        <v>706.7</v>
      </c>
      <c r="E52" s="24">
        <v>318.3</v>
      </c>
      <c r="F52" s="24">
        <v>0</v>
      </c>
      <c r="G52" s="24">
        <v>340.7</v>
      </c>
      <c r="H52" s="24">
        <v>0</v>
      </c>
      <c r="I52" s="24">
        <v>16</v>
      </c>
      <c r="J52" s="24">
        <v>26.7</v>
      </c>
      <c r="K52" s="24">
        <v>0</v>
      </c>
      <c r="L52" s="24"/>
      <c r="M52" s="24"/>
      <c r="N52" s="24"/>
      <c r="O52" s="24"/>
      <c r="P52" s="24"/>
      <c r="Q52" s="24"/>
      <c r="R52" s="24"/>
      <c r="S52" s="24">
        <v>0</v>
      </c>
      <c r="T52" s="24">
        <v>0</v>
      </c>
      <c r="U52" s="24">
        <v>0</v>
      </c>
      <c r="V52" s="24">
        <v>0</v>
      </c>
      <c r="W52" s="24">
        <v>0</v>
      </c>
      <c r="X52" s="24">
        <v>0</v>
      </c>
      <c r="Y52" s="24">
        <v>3</v>
      </c>
      <c r="Z52" s="24">
        <v>0</v>
      </c>
      <c r="AA52" s="24">
        <v>0</v>
      </c>
      <c r="AB52" s="24">
        <v>0</v>
      </c>
      <c r="AC52" s="24">
        <v>0</v>
      </c>
      <c r="AD52" s="24">
        <v>0</v>
      </c>
      <c r="AE52" s="24">
        <v>0</v>
      </c>
      <c r="AF52" s="24">
        <v>0</v>
      </c>
      <c r="AG52" s="24">
        <v>0</v>
      </c>
      <c r="AH52" s="24">
        <v>0</v>
      </c>
      <c r="AI52" s="24">
        <v>0</v>
      </c>
      <c r="AJ52" s="24">
        <v>0</v>
      </c>
      <c r="AK52" s="24">
        <v>1</v>
      </c>
      <c r="AL52" s="24">
        <v>0</v>
      </c>
      <c r="AM52" s="24">
        <v>0</v>
      </c>
      <c r="AN52" s="24">
        <v>0</v>
      </c>
      <c r="AO52" s="24"/>
      <c r="AP52" s="24">
        <v>0</v>
      </c>
      <c r="AQ52" s="24">
        <v>0</v>
      </c>
      <c r="AR52" s="24">
        <v>0</v>
      </c>
      <c r="AS52" s="24"/>
      <c r="AT52" s="24">
        <v>0</v>
      </c>
      <c r="AU52" s="24">
        <v>0</v>
      </c>
      <c r="AV52" s="24">
        <v>0</v>
      </c>
      <c r="AW52" s="24"/>
      <c r="AX52" s="24"/>
      <c r="AY52" s="24"/>
      <c r="AZ52" s="24">
        <v>0</v>
      </c>
      <c r="BA52" s="24">
        <v>0</v>
      </c>
      <c r="BB52" s="24"/>
      <c r="BC52" s="24"/>
      <c r="BD52" s="24"/>
      <c r="BE52" s="24">
        <v>0</v>
      </c>
      <c r="BF52" s="24"/>
      <c r="BG52" s="24">
        <v>0</v>
      </c>
      <c r="BH52" s="24">
        <v>0</v>
      </c>
      <c r="BI52" s="24">
        <v>0</v>
      </c>
      <c r="BJ52" s="24">
        <v>0</v>
      </c>
      <c r="BK52" s="24">
        <v>1</v>
      </c>
      <c r="BL52" s="24">
        <v>0</v>
      </c>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f t="shared" si="1"/>
        <v>90</v>
      </c>
      <c r="CZ52" s="24">
        <v>60</v>
      </c>
      <c r="DA52" s="24"/>
      <c r="DB52" s="24"/>
      <c r="DC52" s="24"/>
      <c r="DD52" s="24"/>
      <c r="DE52" s="24"/>
      <c r="DF52" s="24"/>
      <c r="DG52" s="24"/>
      <c r="DH52" s="24"/>
      <c r="DI52" s="24"/>
      <c r="DJ52" s="24"/>
      <c r="DK52" s="24">
        <v>30</v>
      </c>
      <c r="DL52" s="24"/>
      <c r="DM52" s="24"/>
      <c r="DN52" s="24">
        <v>0</v>
      </c>
      <c r="DO52" s="24"/>
      <c r="DP52" s="24"/>
      <c r="DQ52" s="24">
        <f t="shared" si="2"/>
        <v>50</v>
      </c>
      <c r="DR52" s="24">
        <v>50</v>
      </c>
      <c r="DS52" s="24"/>
      <c r="DT52" s="24"/>
      <c r="DU52" s="24"/>
      <c r="DV52" s="24"/>
      <c r="DW52" s="24"/>
      <c r="DX52" s="24"/>
      <c r="DY52" s="24"/>
      <c r="DZ52" s="24"/>
      <c r="EA52" s="24"/>
      <c r="EB52" s="24"/>
      <c r="EC52" s="24"/>
      <c r="ED52" s="24"/>
      <c r="EE52" s="24"/>
      <c r="EF52" s="24"/>
      <c r="EG52" s="24"/>
      <c r="EH52" s="24"/>
      <c r="EI52" s="24">
        <v>1</v>
      </c>
      <c r="EJ52" s="24">
        <f t="shared" si="3"/>
        <v>0</v>
      </c>
      <c r="EK52" s="24"/>
      <c r="EL52" s="24"/>
      <c r="EM52" s="24"/>
      <c r="EN52" s="24"/>
      <c r="EO52" s="24"/>
      <c r="EP52" s="24">
        <f t="shared" si="4"/>
        <v>36629.199999999997</v>
      </c>
      <c r="EQ52" s="24">
        <f t="shared" si="5"/>
        <v>28686.699999999997</v>
      </c>
      <c r="ER52" s="24">
        <v>28489.699999999997</v>
      </c>
      <c r="ES52" s="24">
        <v>0</v>
      </c>
      <c r="ET52" s="24">
        <v>0</v>
      </c>
      <c r="EU52" s="24">
        <v>197</v>
      </c>
      <c r="EV52" s="24">
        <v>7942.5</v>
      </c>
      <c r="EW52" s="24">
        <v>943.68959999999993</v>
      </c>
      <c r="EX52" s="52">
        <v>29839.3668</v>
      </c>
      <c r="EY52" s="52">
        <v>9170</v>
      </c>
      <c r="EZ52" s="52">
        <f t="shared" si="6"/>
        <v>1349.6668000000027</v>
      </c>
      <c r="FA52" s="52">
        <f t="shared" si="7"/>
        <v>1227.5</v>
      </c>
      <c r="FB52" s="12">
        <v>706.7</v>
      </c>
      <c r="FC52" s="12">
        <f t="shared" si="8"/>
        <v>0</v>
      </c>
      <c r="FD52" s="12">
        <v>30129.3878</v>
      </c>
      <c r="FE52" s="12">
        <f t="shared" si="9"/>
        <v>1442.6878000000033</v>
      </c>
      <c r="FF52" s="12">
        <v>9170</v>
      </c>
      <c r="FG52" s="12">
        <f t="shared" si="10"/>
        <v>1227.5</v>
      </c>
      <c r="FI52" s="41">
        <f t="shared" si="11"/>
        <v>321.3</v>
      </c>
      <c r="FJ52" s="41">
        <f t="shared" si="12"/>
        <v>342.7</v>
      </c>
      <c r="FK52" s="41">
        <f t="shared" si="13"/>
        <v>42.7</v>
      </c>
      <c r="FL52" s="41">
        <f t="shared" si="14"/>
        <v>706.7</v>
      </c>
      <c r="FN52" s="48">
        <v>706.7</v>
      </c>
      <c r="FO52" s="41">
        <f t="shared" si="15"/>
        <v>0</v>
      </c>
    </row>
    <row r="53" spans="1:171" s="12" customFormat="1" ht="18.75" x14ac:dyDescent="0.25">
      <c r="A53" s="31">
        <v>34</v>
      </c>
      <c r="B53" s="32" t="s">
        <v>115</v>
      </c>
      <c r="C53" s="40" t="s">
        <v>127</v>
      </c>
      <c r="D53" s="24">
        <f t="shared" si="0"/>
        <v>1482.1000000000001</v>
      </c>
      <c r="E53" s="24">
        <v>725.7</v>
      </c>
      <c r="F53" s="24">
        <v>0</v>
      </c>
      <c r="G53" s="24">
        <v>613.70000000000005</v>
      </c>
      <c r="H53" s="24">
        <v>0</v>
      </c>
      <c r="I53" s="24">
        <v>51.3</v>
      </c>
      <c r="J53" s="24">
        <v>77.3</v>
      </c>
      <c r="K53" s="24">
        <v>0</v>
      </c>
      <c r="L53" s="24"/>
      <c r="M53" s="24"/>
      <c r="N53" s="24"/>
      <c r="O53" s="24"/>
      <c r="P53" s="24"/>
      <c r="Q53" s="24"/>
      <c r="R53" s="24"/>
      <c r="S53" s="24">
        <v>0</v>
      </c>
      <c r="T53" s="24">
        <v>0</v>
      </c>
      <c r="U53" s="24">
        <v>0</v>
      </c>
      <c r="V53" s="24">
        <v>0</v>
      </c>
      <c r="W53" s="24">
        <v>0</v>
      </c>
      <c r="X53" s="24">
        <v>0</v>
      </c>
      <c r="Y53" s="24">
        <v>3.7</v>
      </c>
      <c r="Z53" s="24">
        <v>0</v>
      </c>
      <c r="AA53" s="24">
        <v>0</v>
      </c>
      <c r="AB53" s="24">
        <v>0</v>
      </c>
      <c r="AC53" s="24">
        <v>0</v>
      </c>
      <c r="AD53" s="24">
        <v>0</v>
      </c>
      <c r="AE53" s="24">
        <v>0</v>
      </c>
      <c r="AF53" s="24">
        <v>0</v>
      </c>
      <c r="AG53" s="24">
        <v>0</v>
      </c>
      <c r="AH53" s="24">
        <v>0</v>
      </c>
      <c r="AI53" s="24">
        <v>0</v>
      </c>
      <c r="AJ53" s="24">
        <v>0</v>
      </c>
      <c r="AK53" s="24">
        <v>0</v>
      </c>
      <c r="AL53" s="24">
        <v>0</v>
      </c>
      <c r="AM53" s="24">
        <v>0</v>
      </c>
      <c r="AN53" s="24">
        <v>0</v>
      </c>
      <c r="AO53" s="24"/>
      <c r="AP53" s="24">
        <v>0</v>
      </c>
      <c r="AQ53" s="24">
        <v>0</v>
      </c>
      <c r="AR53" s="24">
        <v>0</v>
      </c>
      <c r="AS53" s="24"/>
      <c r="AT53" s="24">
        <v>0</v>
      </c>
      <c r="AU53" s="24">
        <v>0</v>
      </c>
      <c r="AV53" s="24">
        <v>0</v>
      </c>
      <c r="AW53" s="24"/>
      <c r="AX53" s="24"/>
      <c r="AY53" s="24"/>
      <c r="AZ53" s="24">
        <v>0</v>
      </c>
      <c r="BA53" s="24">
        <v>0</v>
      </c>
      <c r="BB53" s="24"/>
      <c r="BC53" s="24"/>
      <c r="BD53" s="24"/>
      <c r="BE53" s="24">
        <v>0</v>
      </c>
      <c r="BF53" s="24"/>
      <c r="BG53" s="24">
        <v>2</v>
      </c>
      <c r="BH53" s="24">
        <v>1.7</v>
      </c>
      <c r="BI53" s="24">
        <v>0</v>
      </c>
      <c r="BJ53" s="24">
        <v>0</v>
      </c>
      <c r="BK53" s="24">
        <v>5</v>
      </c>
      <c r="BL53" s="24">
        <v>1.7</v>
      </c>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f t="shared" si="1"/>
        <v>540</v>
      </c>
      <c r="CZ53" s="24">
        <v>300</v>
      </c>
      <c r="DA53" s="24"/>
      <c r="DB53" s="24"/>
      <c r="DC53" s="24"/>
      <c r="DD53" s="24"/>
      <c r="DE53" s="24"/>
      <c r="DF53" s="24"/>
      <c r="DG53" s="24"/>
      <c r="DH53" s="24"/>
      <c r="DI53" s="24"/>
      <c r="DJ53" s="24"/>
      <c r="DK53" s="24">
        <v>210</v>
      </c>
      <c r="DL53" s="24"/>
      <c r="DM53" s="24"/>
      <c r="DN53" s="24">
        <v>30</v>
      </c>
      <c r="DO53" s="24"/>
      <c r="DP53" s="24"/>
      <c r="DQ53" s="24">
        <f t="shared" si="2"/>
        <v>125</v>
      </c>
      <c r="DR53" s="24">
        <v>125</v>
      </c>
      <c r="DS53" s="24"/>
      <c r="DT53" s="24"/>
      <c r="DU53" s="24"/>
      <c r="DV53" s="24"/>
      <c r="DW53" s="24"/>
      <c r="DX53" s="24"/>
      <c r="DY53" s="24"/>
      <c r="DZ53" s="24"/>
      <c r="EA53" s="24"/>
      <c r="EB53" s="24"/>
      <c r="EC53" s="24"/>
      <c r="ED53" s="24"/>
      <c r="EE53" s="24"/>
      <c r="EF53" s="24"/>
      <c r="EG53" s="24"/>
      <c r="EH53" s="24"/>
      <c r="EI53" s="24">
        <v>2</v>
      </c>
      <c r="EJ53" s="24">
        <f t="shared" si="3"/>
        <v>0</v>
      </c>
      <c r="EK53" s="24"/>
      <c r="EL53" s="24"/>
      <c r="EM53" s="24"/>
      <c r="EN53" s="24"/>
      <c r="EO53" s="24"/>
      <c r="EP53" s="24">
        <f t="shared" si="4"/>
        <v>71315.948099999994</v>
      </c>
      <c r="EQ53" s="24">
        <f t="shared" si="5"/>
        <v>57532.548099999993</v>
      </c>
      <c r="ER53" s="24">
        <v>55020.19999999999</v>
      </c>
      <c r="ES53" s="24">
        <v>0</v>
      </c>
      <c r="ET53" s="24">
        <v>2300.0481</v>
      </c>
      <c r="EU53" s="24">
        <v>212.3</v>
      </c>
      <c r="EV53" s="24">
        <v>13783.4</v>
      </c>
      <c r="EW53" s="24">
        <v>1309.6818000000001</v>
      </c>
      <c r="EX53" s="52">
        <v>53700.482499999991</v>
      </c>
      <c r="EY53" s="52">
        <v>15173.112999999999</v>
      </c>
      <c r="EZ53" s="52">
        <f t="shared" si="6"/>
        <v>-3619.7655999999988</v>
      </c>
      <c r="FA53" s="52">
        <f t="shared" si="7"/>
        <v>1389.7129999999997</v>
      </c>
      <c r="FB53" s="12">
        <v>1482.1000000000001</v>
      </c>
      <c r="FC53" s="12">
        <f t="shared" si="8"/>
        <v>0</v>
      </c>
      <c r="FD53" s="12">
        <v>54008.848499999993</v>
      </c>
      <c r="FE53" s="12">
        <f t="shared" si="9"/>
        <v>-3523.6995999999999</v>
      </c>
      <c r="FF53" s="12">
        <v>15173.112999999999</v>
      </c>
      <c r="FG53" s="12">
        <f t="shared" si="10"/>
        <v>1389.7129999999997</v>
      </c>
      <c r="FI53" s="41">
        <f t="shared" si="11"/>
        <v>733.10000000000014</v>
      </c>
      <c r="FJ53" s="41">
        <f t="shared" si="12"/>
        <v>618.70000000000005</v>
      </c>
      <c r="FK53" s="41">
        <f t="shared" si="13"/>
        <v>130.29999999999998</v>
      </c>
      <c r="FL53" s="41">
        <f t="shared" si="14"/>
        <v>1482.1000000000001</v>
      </c>
      <c r="FN53" s="48">
        <v>1482.1000000000001</v>
      </c>
      <c r="FO53" s="41">
        <f t="shared" si="15"/>
        <v>0</v>
      </c>
    </row>
    <row r="54" spans="1:171" s="12" customFormat="1" ht="18.75" x14ac:dyDescent="0.25">
      <c r="A54" s="31">
        <v>35</v>
      </c>
      <c r="B54" s="32" t="s">
        <v>116</v>
      </c>
      <c r="C54" s="40" t="s">
        <v>127</v>
      </c>
      <c r="D54" s="24">
        <f t="shared" si="0"/>
        <v>1763.7</v>
      </c>
      <c r="E54" s="24">
        <v>765</v>
      </c>
      <c r="F54" s="24">
        <v>0</v>
      </c>
      <c r="G54" s="24">
        <v>898.3</v>
      </c>
      <c r="H54" s="24">
        <v>0</v>
      </c>
      <c r="I54" s="24">
        <v>20.7</v>
      </c>
      <c r="J54" s="24">
        <v>53.3</v>
      </c>
      <c r="K54" s="24">
        <v>0</v>
      </c>
      <c r="L54" s="24"/>
      <c r="M54" s="24"/>
      <c r="N54" s="24"/>
      <c r="O54" s="24"/>
      <c r="P54" s="24"/>
      <c r="Q54" s="24"/>
      <c r="R54" s="24"/>
      <c r="S54" s="24">
        <v>0</v>
      </c>
      <c r="T54" s="24">
        <v>0</v>
      </c>
      <c r="U54" s="24">
        <v>0</v>
      </c>
      <c r="V54" s="24">
        <v>0</v>
      </c>
      <c r="W54" s="24">
        <v>0</v>
      </c>
      <c r="X54" s="24">
        <v>0</v>
      </c>
      <c r="Y54" s="24">
        <v>5.3</v>
      </c>
      <c r="Z54" s="24">
        <v>0</v>
      </c>
      <c r="AA54" s="24">
        <v>0</v>
      </c>
      <c r="AB54" s="24">
        <v>0</v>
      </c>
      <c r="AC54" s="24">
        <v>0</v>
      </c>
      <c r="AD54" s="24">
        <v>0</v>
      </c>
      <c r="AE54" s="24">
        <v>0</v>
      </c>
      <c r="AF54" s="24">
        <v>0</v>
      </c>
      <c r="AG54" s="24">
        <v>0</v>
      </c>
      <c r="AH54" s="24">
        <v>0</v>
      </c>
      <c r="AI54" s="24">
        <v>0</v>
      </c>
      <c r="AJ54" s="24">
        <v>0</v>
      </c>
      <c r="AK54" s="24">
        <v>3</v>
      </c>
      <c r="AL54" s="24">
        <v>0.7</v>
      </c>
      <c r="AM54" s="24">
        <v>0</v>
      </c>
      <c r="AN54" s="24">
        <v>0</v>
      </c>
      <c r="AO54" s="24"/>
      <c r="AP54" s="24">
        <v>0</v>
      </c>
      <c r="AQ54" s="24">
        <v>0</v>
      </c>
      <c r="AR54" s="24">
        <v>5.7</v>
      </c>
      <c r="AS54" s="24"/>
      <c r="AT54" s="24">
        <v>5.3</v>
      </c>
      <c r="AU54" s="24">
        <v>0</v>
      </c>
      <c r="AV54" s="24">
        <v>0</v>
      </c>
      <c r="AW54" s="24"/>
      <c r="AX54" s="24"/>
      <c r="AY54" s="24"/>
      <c r="AZ54" s="24">
        <v>0</v>
      </c>
      <c r="BA54" s="24">
        <v>0</v>
      </c>
      <c r="BB54" s="24"/>
      <c r="BC54" s="24"/>
      <c r="BD54" s="24"/>
      <c r="BE54" s="24">
        <v>0</v>
      </c>
      <c r="BF54" s="24"/>
      <c r="BG54" s="24">
        <v>0</v>
      </c>
      <c r="BH54" s="24">
        <v>3.7</v>
      </c>
      <c r="BI54" s="24">
        <v>0</v>
      </c>
      <c r="BJ54" s="24">
        <v>0</v>
      </c>
      <c r="BK54" s="24">
        <v>2.7</v>
      </c>
      <c r="BL54" s="24">
        <v>0</v>
      </c>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f t="shared" si="1"/>
        <v>540</v>
      </c>
      <c r="CZ54" s="24">
        <v>300</v>
      </c>
      <c r="DA54" s="24"/>
      <c r="DB54" s="24"/>
      <c r="DC54" s="24"/>
      <c r="DD54" s="24"/>
      <c r="DE54" s="24"/>
      <c r="DF54" s="24"/>
      <c r="DG54" s="24"/>
      <c r="DH54" s="24"/>
      <c r="DI54" s="24"/>
      <c r="DJ54" s="24"/>
      <c r="DK54" s="24">
        <v>200</v>
      </c>
      <c r="DL54" s="24"/>
      <c r="DM54" s="24"/>
      <c r="DN54" s="24">
        <v>40</v>
      </c>
      <c r="DO54" s="24"/>
      <c r="DP54" s="24"/>
      <c r="DQ54" s="24">
        <f t="shared" si="2"/>
        <v>150</v>
      </c>
      <c r="DR54" s="24">
        <v>150</v>
      </c>
      <c r="DS54" s="24"/>
      <c r="DT54" s="24"/>
      <c r="DU54" s="24"/>
      <c r="DV54" s="24"/>
      <c r="DW54" s="24"/>
      <c r="DX54" s="24"/>
      <c r="DY54" s="24"/>
      <c r="DZ54" s="24"/>
      <c r="EA54" s="24"/>
      <c r="EB54" s="24"/>
      <c r="EC54" s="24"/>
      <c r="ED54" s="24"/>
      <c r="EE54" s="24"/>
      <c r="EF54" s="24"/>
      <c r="EG54" s="24"/>
      <c r="EH54" s="24"/>
      <c r="EI54" s="24">
        <v>8.6999999999999993</v>
      </c>
      <c r="EJ54" s="24">
        <f t="shared" si="3"/>
        <v>0</v>
      </c>
      <c r="EK54" s="24"/>
      <c r="EL54" s="24"/>
      <c r="EM54" s="24"/>
      <c r="EN54" s="24"/>
      <c r="EO54" s="24"/>
      <c r="EP54" s="24">
        <f t="shared" si="4"/>
        <v>82480.89</v>
      </c>
      <c r="EQ54" s="24">
        <f t="shared" si="5"/>
        <v>65167.75</v>
      </c>
      <c r="ER54" s="24">
        <v>64548.6</v>
      </c>
      <c r="ES54" s="24">
        <v>0</v>
      </c>
      <c r="ET54" s="24">
        <v>380.35</v>
      </c>
      <c r="EU54" s="24">
        <v>238.8</v>
      </c>
      <c r="EV54" s="24">
        <v>17313.14</v>
      </c>
      <c r="EW54" s="24">
        <v>3584.1800000000003</v>
      </c>
      <c r="EX54" s="52">
        <v>60533.4</v>
      </c>
      <c r="EY54" s="52">
        <v>17329.900000000001</v>
      </c>
      <c r="EZ54" s="52">
        <f t="shared" si="6"/>
        <v>-4395.5499999999975</v>
      </c>
      <c r="FA54" s="52">
        <f t="shared" si="7"/>
        <v>16.760000000002037</v>
      </c>
      <c r="FB54" s="12">
        <v>1763.7</v>
      </c>
      <c r="FC54" s="12">
        <f t="shared" si="8"/>
        <v>0</v>
      </c>
      <c r="FD54" s="12">
        <v>61157.607000000004</v>
      </c>
      <c r="FE54" s="12">
        <f t="shared" si="9"/>
        <v>-4010.1429999999964</v>
      </c>
      <c r="FF54" s="12">
        <v>17329.900000000001</v>
      </c>
      <c r="FG54" s="12">
        <f t="shared" si="10"/>
        <v>16.760000000002037</v>
      </c>
      <c r="FI54" s="41">
        <f t="shared" si="11"/>
        <v>779.7</v>
      </c>
      <c r="FJ54" s="41">
        <f t="shared" si="12"/>
        <v>910</v>
      </c>
      <c r="FK54" s="41">
        <f t="shared" si="13"/>
        <v>74</v>
      </c>
      <c r="FL54" s="41">
        <f t="shared" si="14"/>
        <v>1763.7</v>
      </c>
      <c r="FN54" s="48">
        <v>1763.7</v>
      </c>
      <c r="FO54" s="41">
        <f t="shared" si="15"/>
        <v>0</v>
      </c>
    </row>
    <row r="55" spans="1:171" s="12" customFormat="1" ht="18.75" x14ac:dyDescent="0.25">
      <c r="A55" s="31">
        <v>36</v>
      </c>
      <c r="B55" s="32" t="s">
        <v>117</v>
      </c>
      <c r="C55" s="40" t="s">
        <v>127</v>
      </c>
      <c r="D55" s="24">
        <f t="shared" si="0"/>
        <v>766.80000000000007</v>
      </c>
      <c r="E55" s="24">
        <v>361.7</v>
      </c>
      <c r="F55" s="24">
        <v>0</v>
      </c>
      <c r="G55" s="24">
        <v>337.7</v>
      </c>
      <c r="H55" s="24">
        <v>0</v>
      </c>
      <c r="I55" s="24">
        <v>19.3</v>
      </c>
      <c r="J55" s="24">
        <v>39.700000000000003</v>
      </c>
      <c r="K55" s="24">
        <v>0</v>
      </c>
      <c r="L55" s="24"/>
      <c r="M55" s="24"/>
      <c r="N55" s="24"/>
      <c r="O55" s="24"/>
      <c r="P55" s="24"/>
      <c r="Q55" s="24"/>
      <c r="R55" s="24"/>
      <c r="S55" s="24">
        <v>0</v>
      </c>
      <c r="T55" s="24">
        <v>0</v>
      </c>
      <c r="U55" s="24">
        <v>0</v>
      </c>
      <c r="V55" s="24">
        <v>0</v>
      </c>
      <c r="W55" s="24">
        <v>0</v>
      </c>
      <c r="X55" s="24">
        <v>0</v>
      </c>
      <c r="Y55" s="24">
        <v>1</v>
      </c>
      <c r="Z55" s="24">
        <v>0</v>
      </c>
      <c r="AA55" s="24">
        <v>0</v>
      </c>
      <c r="AB55" s="24">
        <v>0</v>
      </c>
      <c r="AC55" s="24">
        <v>0</v>
      </c>
      <c r="AD55" s="24">
        <v>0</v>
      </c>
      <c r="AE55" s="24">
        <v>0</v>
      </c>
      <c r="AF55" s="24">
        <v>0</v>
      </c>
      <c r="AG55" s="24">
        <v>0</v>
      </c>
      <c r="AH55" s="24">
        <v>0</v>
      </c>
      <c r="AI55" s="24">
        <v>0</v>
      </c>
      <c r="AJ55" s="24">
        <v>0</v>
      </c>
      <c r="AK55" s="24">
        <v>4</v>
      </c>
      <c r="AL55" s="24">
        <v>0</v>
      </c>
      <c r="AM55" s="24">
        <v>0</v>
      </c>
      <c r="AN55" s="24">
        <v>0</v>
      </c>
      <c r="AO55" s="24"/>
      <c r="AP55" s="24">
        <v>0</v>
      </c>
      <c r="AQ55" s="24">
        <v>0</v>
      </c>
      <c r="AR55" s="24">
        <v>0.7</v>
      </c>
      <c r="AS55" s="24"/>
      <c r="AT55" s="24">
        <v>1.7</v>
      </c>
      <c r="AU55" s="24">
        <v>0.7</v>
      </c>
      <c r="AV55" s="24">
        <v>0.3</v>
      </c>
      <c r="AW55" s="24"/>
      <c r="AX55" s="24"/>
      <c r="AY55" s="24"/>
      <c r="AZ55" s="24">
        <v>0</v>
      </c>
      <c r="BA55" s="24">
        <v>0</v>
      </c>
      <c r="BB55" s="24"/>
      <c r="BC55" s="24"/>
      <c r="BD55" s="24"/>
      <c r="BE55" s="24">
        <v>0</v>
      </c>
      <c r="BF55" s="24"/>
      <c r="BG55" s="24">
        <v>0</v>
      </c>
      <c r="BH55" s="24">
        <v>0</v>
      </c>
      <c r="BI55" s="24">
        <v>0</v>
      </c>
      <c r="BJ55" s="24">
        <v>0</v>
      </c>
      <c r="BK55" s="24">
        <v>0</v>
      </c>
      <c r="BL55" s="24">
        <v>0</v>
      </c>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f t="shared" si="1"/>
        <v>180</v>
      </c>
      <c r="CZ55" s="24">
        <v>60</v>
      </c>
      <c r="DA55" s="24"/>
      <c r="DB55" s="24"/>
      <c r="DC55" s="24"/>
      <c r="DD55" s="24"/>
      <c r="DE55" s="24"/>
      <c r="DF55" s="24"/>
      <c r="DG55" s="24"/>
      <c r="DH55" s="24"/>
      <c r="DI55" s="24"/>
      <c r="DJ55" s="24"/>
      <c r="DK55" s="24">
        <v>100</v>
      </c>
      <c r="DL55" s="24"/>
      <c r="DM55" s="24"/>
      <c r="DN55" s="24">
        <v>20</v>
      </c>
      <c r="DO55" s="24"/>
      <c r="DP55" s="24"/>
      <c r="DQ55" s="24">
        <f t="shared" si="2"/>
        <v>100</v>
      </c>
      <c r="DR55" s="24">
        <v>100</v>
      </c>
      <c r="DS55" s="24"/>
      <c r="DT55" s="24"/>
      <c r="DU55" s="24"/>
      <c r="DV55" s="24"/>
      <c r="DW55" s="24"/>
      <c r="DX55" s="24"/>
      <c r="DY55" s="24"/>
      <c r="DZ55" s="24"/>
      <c r="EA55" s="24"/>
      <c r="EB55" s="24"/>
      <c r="EC55" s="24"/>
      <c r="ED55" s="24"/>
      <c r="EE55" s="24"/>
      <c r="EF55" s="24"/>
      <c r="EG55" s="24"/>
      <c r="EH55" s="24"/>
      <c r="EI55" s="24">
        <v>4.3</v>
      </c>
      <c r="EJ55" s="24">
        <f t="shared" si="3"/>
        <v>0</v>
      </c>
      <c r="EK55" s="24"/>
      <c r="EL55" s="24"/>
      <c r="EM55" s="24"/>
      <c r="EN55" s="24"/>
      <c r="EO55" s="24"/>
      <c r="EP55" s="24">
        <f t="shared" si="4"/>
        <v>40332.710500000001</v>
      </c>
      <c r="EQ55" s="24">
        <f t="shared" si="5"/>
        <v>32767.5105</v>
      </c>
      <c r="ER55" s="24">
        <v>31444.3</v>
      </c>
      <c r="ES55" s="24">
        <v>0</v>
      </c>
      <c r="ET55" s="24">
        <v>1129.8105</v>
      </c>
      <c r="EU55" s="24">
        <v>193.4</v>
      </c>
      <c r="EV55" s="24">
        <v>7565.2</v>
      </c>
      <c r="EW55" s="24">
        <v>862.83540000000005</v>
      </c>
      <c r="EX55" s="52">
        <v>31040.831000000006</v>
      </c>
      <c r="EY55" s="52">
        <v>8540.2379999999994</v>
      </c>
      <c r="EZ55" s="52">
        <f t="shared" si="6"/>
        <v>-1533.2794999999937</v>
      </c>
      <c r="FA55" s="52">
        <f t="shared" si="7"/>
        <v>975.03799999999956</v>
      </c>
      <c r="FB55" s="12">
        <v>766.8</v>
      </c>
      <c r="FC55" s="12">
        <f t="shared" si="8"/>
        <v>0</v>
      </c>
      <c r="FD55" s="12">
        <v>31311.016000000007</v>
      </c>
      <c r="FE55" s="12">
        <f t="shared" si="9"/>
        <v>-1456.4944999999934</v>
      </c>
      <c r="FF55" s="12">
        <v>8540.2379999999994</v>
      </c>
      <c r="FG55" s="12">
        <f t="shared" si="10"/>
        <v>975.03799999999956</v>
      </c>
      <c r="FI55" s="41">
        <f t="shared" si="11"/>
        <v>363.4</v>
      </c>
      <c r="FJ55" s="41">
        <f t="shared" si="12"/>
        <v>343.4</v>
      </c>
      <c r="FK55" s="41">
        <f t="shared" si="13"/>
        <v>60</v>
      </c>
      <c r="FL55" s="41">
        <f t="shared" si="14"/>
        <v>766.8</v>
      </c>
      <c r="FN55" s="48">
        <v>766.80000000000007</v>
      </c>
      <c r="FO55" s="41">
        <f t="shared" si="15"/>
        <v>0</v>
      </c>
    </row>
    <row r="56" spans="1:171" s="12" customFormat="1" ht="18.75" x14ac:dyDescent="0.25">
      <c r="A56" s="31">
        <v>37</v>
      </c>
      <c r="B56" s="32" t="s">
        <v>118</v>
      </c>
      <c r="C56" s="40" t="s">
        <v>127</v>
      </c>
      <c r="D56" s="24">
        <f t="shared" si="0"/>
        <v>1311.3</v>
      </c>
      <c r="E56" s="24">
        <v>531.29999999999995</v>
      </c>
      <c r="F56" s="24">
        <v>0</v>
      </c>
      <c r="G56" s="24">
        <v>611</v>
      </c>
      <c r="H56" s="24">
        <v>0</v>
      </c>
      <c r="I56" s="24">
        <v>85.3</v>
      </c>
      <c r="J56" s="24">
        <v>66.7</v>
      </c>
      <c r="K56" s="24">
        <v>0</v>
      </c>
      <c r="L56" s="24"/>
      <c r="M56" s="24"/>
      <c r="N56" s="24"/>
      <c r="O56" s="24"/>
      <c r="P56" s="24"/>
      <c r="Q56" s="24"/>
      <c r="R56" s="24"/>
      <c r="S56" s="24">
        <v>0</v>
      </c>
      <c r="T56" s="24">
        <v>0</v>
      </c>
      <c r="U56" s="24">
        <v>0</v>
      </c>
      <c r="V56" s="24">
        <v>0</v>
      </c>
      <c r="W56" s="24">
        <v>0</v>
      </c>
      <c r="X56" s="24">
        <v>0</v>
      </c>
      <c r="Y56" s="24">
        <v>0</v>
      </c>
      <c r="Z56" s="24">
        <v>0</v>
      </c>
      <c r="AA56" s="24">
        <v>0</v>
      </c>
      <c r="AB56" s="24">
        <v>0</v>
      </c>
      <c r="AC56" s="24">
        <v>0</v>
      </c>
      <c r="AD56" s="24">
        <v>0</v>
      </c>
      <c r="AE56" s="24">
        <v>0</v>
      </c>
      <c r="AF56" s="24">
        <v>0</v>
      </c>
      <c r="AG56" s="24">
        <v>0</v>
      </c>
      <c r="AH56" s="24">
        <v>0</v>
      </c>
      <c r="AI56" s="24">
        <v>0</v>
      </c>
      <c r="AJ56" s="24">
        <v>0</v>
      </c>
      <c r="AK56" s="24">
        <v>0</v>
      </c>
      <c r="AL56" s="24">
        <v>0</v>
      </c>
      <c r="AM56" s="24">
        <v>0</v>
      </c>
      <c r="AN56" s="24">
        <v>0</v>
      </c>
      <c r="AO56" s="24"/>
      <c r="AP56" s="24">
        <v>0</v>
      </c>
      <c r="AQ56" s="24">
        <v>0</v>
      </c>
      <c r="AR56" s="24">
        <v>8</v>
      </c>
      <c r="AS56" s="24"/>
      <c r="AT56" s="24">
        <v>8</v>
      </c>
      <c r="AU56" s="24">
        <v>1</v>
      </c>
      <c r="AV56" s="24">
        <v>0</v>
      </c>
      <c r="AW56" s="24"/>
      <c r="AX56" s="24"/>
      <c r="AY56" s="24"/>
      <c r="AZ56" s="24">
        <v>0</v>
      </c>
      <c r="BA56" s="24">
        <v>0</v>
      </c>
      <c r="BB56" s="24"/>
      <c r="BC56" s="24"/>
      <c r="BD56" s="24"/>
      <c r="BE56" s="24">
        <v>0</v>
      </c>
      <c r="BF56" s="24"/>
      <c r="BG56" s="24">
        <v>0</v>
      </c>
      <c r="BH56" s="24">
        <v>0</v>
      </c>
      <c r="BI56" s="24">
        <v>0</v>
      </c>
      <c r="BJ56" s="24">
        <v>0</v>
      </c>
      <c r="BK56" s="24">
        <v>0</v>
      </c>
      <c r="BL56" s="24">
        <v>0</v>
      </c>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f t="shared" si="1"/>
        <v>90</v>
      </c>
      <c r="CZ56" s="24">
        <v>90</v>
      </c>
      <c r="DA56" s="24"/>
      <c r="DB56" s="24"/>
      <c r="DC56" s="24"/>
      <c r="DD56" s="24"/>
      <c r="DE56" s="24"/>
      <c r="DF56" s="24"/>
      <c r="DG56" s="24"/>
      <c r="DH56" s="24"/>
      <c r="DI56" s="24"/>
      <c r="DJ56" s="24"/>
      <c r="DK56" s="24">
        <v>0</v>
      </c>
      <c r="DL56" s="24"/>
      <c r="DM56" s="24"/>
      <c r="DN56" s="24">
        <v>0</v>
      </c>
      <c r="DO56" s="24"/>
      <c r="DP56" s="24"/>
      <c r="DQ56" s="24">
        <f t="shared" si="2"/>
        <v>200</v>
      </c>
      <c r="DR56" s="24">
        <v>200</v>
      </c>
      <c r="DS56" s="24"/>
      <c r="DT56" s="24"/>
      <c r="DU56" s="24"/>
      <c r="DV56" s="24"/>
      <c r="DW56" s="24"/>
      <c r="DX56" s="24"/>
      <c r="DY56" s="24"/>
      <c r="DZ56" s="24"/>
      <c r="EA56" s="24"/>
      <c r="EB56" s="24"/>
      <c r="EC56" s="24"/>
      <c r="ED56" s="24"/>
      <c r="EE56" s="24"/>
      <c r="EF56" s="24"/>
      <c r="EG56" s="24"/>
      <c r="EH56" s="24"/>
      <c r="EI56" s="24">
        <v>5</v>
      </c>
      <c r="EJ56" s="24">
        <f t="shared" si="3"/>
        <v>0</v>
      </c>
      <c r="EK56" s="24"/>
      <c r="EL56" s="24"/>
      <c r="EM56" s="24"/>
      <c r="EN56" s="24"/>
      <c r="EO56" s="24"/>
      <c r="EP56" s="24">
        <f t="shared" si="4"/>
        <v>68574.633600000001</v>
      </c>
      <c r="EQ56" s="24">
        <f t="shared" si="5"/>
        <v>55349.433599999997</v>
      </c>
      <c r="ER56" s="24">
        <v>53557.299999999996</v>
      </c>
      <c r="ES56" s="24">
        <v>0</v>
      </c>
      <c r="ET56" s="24">
        <v>1232.7336000000003</v>
      </c>
      <c r="EU56" s="24">
        <v>559.4</v>
      </c>
      <c r="EV56" s="24">
        <v>13225.2</v>
      </c>
      <c r="EW56" s="24">
        <v>1983.3366000000001</v>
      </c>
      <c r="EX56" s="52">
        <v>52788.476800000004</v>
      </c>
      <c r="EY56" s="52">
        <v>14448.6</v>
      </c>
      <c r="EZ56" s="52">
        <f t="shared" si="6"/>
        <v>-2001.5567999999919</v>
      </c>
      <c r="FA56" s="52">
        <f t="shared" si="7"/>
        <v>1223.3999999999996</v>
      </c>
      <c r="FB56" s="12">
        <v>1311.3</v>
      </c>
      <c r="FC56" s="12">
        <f t="shared" si="8"/>
        <v>0</v>
      </c>
      <c r="FD56" s="12">
        <v>53776.196800000005</v>
      </c>
      <c r="FE56" s="12">
        <f t="shared" si="9"/>
        <v>-1573.2367999999915</v>
      </c>
      <c r="FF56" s="12">
        <v>14448.6</v>
      </c>
      <c r="FG56" s="12">
        <f t="shared" si="10"/>
        <v>1223.3999999999996</v>
      </c>
      <c r="FI56" s="41">
        <f t="shared" si="11"/>
        <v>539.29999999999995</v>
      </c>
      <c r="FJ56" s="41">
        <f t="shared" si="12"/>
        <v>619</v>
      </c>
      <c r="FK56" s="41">
        <f t="shared" si="13"/>
        <v>153</v>
      </c>
      <c r="FL56" s="41">
        <f t="shared" si="14"/>
        <v>1311.3</v>
      </c>
      <c r="FN56" s="48">
        <v>1311.3</v>
      </c>
      <c r="FO56" s="41">
        <f t="shared" si="15"/>
        <v>0</v>
      </c>
    </row>
    <row r="57" spans="1:171" s="12" customFormat="1" ht="18.75" x14ac:dyDescent="0.25">
      <c r="A57" s="31">
        <v>38</v>
      </c>
      <c r="B57" s="32" t="s">
        <v>119</v>
      </c>
      <c r="C57" s="40" t="s">
        <v>127</v>
      </c>
      <c r="D57" s="24">
        <f t="shared" si="0"/>
        <v>1124.7</v>
      </c>
      <c r="E57" s="24">
        <v>663</v>
      </c>
      <c r="F57" s="24">
        <v>0</v>
      </c>
      <c r="G57" s="24">
        <v>406.7</v>
      </c>
      <c r="H57" s="24">
        <v>0</v>
      </c>
      <c r="I57" s="24">
        <v>15.7</v>
      </c>
      <c r="J57" s="24">
        <v>34.299999999999997</v>
      </c>
      <c r="K57" s="24">
        <v>0</v>
      </c>
      <c r="L57" s="24"/>
      <c r="M57" s="24"/>
      <c r="N57" s="24"/>
      <c r="O57" s="24"/>
      <c r="P57" s="24"/>
      <c r="Q57" s="24"/>
      <c r="R57" s="24"/>
      <c r="S57" s="24">
        <v>0</v>
      </c>
      <c r="T57" s="24">
        <v>0</v>
      </c>
      <c r="U57" s="24">
        <v>0</v>
      </c>
      <c r="V57" s="24">
        <v>0</v>
      </c>
      <c r="W57" s="24">
        <v>0</v>
      </c>
      <c r="X57" s="24">
        <v>0</v>
      </c>
      <c r="Y57" s="24">
        <v>0</v>
      </c>
      <c r="Z57" s="24">
        <v>0</v>
      </c>
      <c r="AA57" s="24">
        <v>0</v>
      </c>
      <c r="AB57" s="24">
        <v>0</v>
      </c>
      <c r="AC57" s="24">
        <v>0</v>
      </c>
      <c r="AD57" s="24">
        <v>0</v>
      </c>
      <c r="AE57" s="24">
        <v>0</v>
      </c>
      <c r="AF57" s="24">
        <v>0</v>
      </c>
      <c r="AG57" s="24">
        <v>0</v>
      </c>
      <c r="AH57" s="24">
        <v>0</v>
      </c>
      <c r="AI57" s="24">
        <v>0</v>
      </c>
      <c r="AJ57" s="24">
        <v>0</v>
      </c>
      <c r="AK57" s="24">
        <v>0</v>
      </c>
      <c r="AL57" s="24">
        <v>0</v>
      </c>
      <c r="AM57" s="24">
        <v>0</v>
      </c>
      <c r="AN57" s="24">
        <v>0</v>
      </c>
      <c r="AO57" s="24"/>
      <c r="AP57" s="24">
        <v>0</v>
      </c>
      <c r="AQ57" s="24">
        <v>0</v>
      </c>
      <c r="AR57" s="24">
        <v>2</v>
      </c>
      <c r="AS57" s="24"/>
      <c r="AT57" s="24">
        <v>2</v>
      </c>
      <c r="AU57" s="24">
        <v>1</v>
      </c>
      <c r="AV57" s="24">
        <v>0</v>
      </c>
      <c r="AW57" s="24"/>
      <c r="AX57" s="24"/>
      <c r="AY57" s="24"/>
      <c r="AZ57" s="24">
        <v>0</v>
      </c>
      <c r="BA57" s="24">
        <v>0</v>
      </c>
      <c r="BB57" s="24"/>
      <c r="BC57" s="24"/>
      <c r="BD57" s="24"/>
      <c r="BE57" s="24">
        <v>0</v>
      </c>
      <c r="BF57" s="24"/>
      <c r="BG57" s="24">
        <v>0</v>
      </c>
      <c r="BH57" s="24">
        <v>0</v>
      </c>
      <c r="BI57" s="24">
        <v>0</v>
      </c>
      <c r="BJ57" s="24">
        <v>0</v>
      </c>
      <c r="BK57" s="24">
        <v>0</v>
      </c>
      <c r="BL57" s="24">
        <v>0</v>
      </c>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f>SUM(CZ57:DP57)</f>
        <v>270</v>
      </c>
      <c r="CZ57" s="24">
        <v>240</v>
      </c>
      <c r="DA57" s="24"/>
      <c r="DB57" s="24"/>
      <c r="DC57" s="24"/>
      <c r="DD57" s="24"/>
      <c r="DE57" s="24"/>
      <c r="DF57" s="24"/>
      <c r="DG57" s="24"/>
      <c r="DH57" s="24"/>
      <c r="DI57" s="24"/>
      <c r="DJ57" s="24"/>
      <c r="DK57" s="24">
        <v>30</v>
      </c>
      <c r="DL57" s="24"/>
      <c r="DM57" s="24"/>
      <c r="DN57" s="24">
        <v>0</v>
      </c>
      <c r="DO57" s="24"/>
      <c r="DP57" s="24"/>
      <c r="DQ57" s="24">
        <f t="shared" si="2"/>
        <v>125</v>
      </c>
      <c r="DR57" s="24">
        <v>125</v>
      </c>
      <c r="DS57" s="24"/>
      <c r="DT57" s="24"/>
      <c r="DU57" s="24"/>
      <c r="DV57" s="24"/>
      <c r="DW57" s="24"/>
      <c r="DX57" s="24"/>
      <c r="DY57" s="24"/>
      <c r="DZ57" s="24"/>
      <c r="EA57" s="24"/>
      <c r="EB57" s="24"/>
      <c r="EC57" s="24"/>
      <c r="ED57" s="24"/>
      <c r="EE57" s="24"/>
      <c r="EF57" s="24"/>
      <c r="EG57" s="24"/>
      <c r="EH57" s="24"/>
      <c r="EI57" s="24">
        <v>6</v>
      </c>
      <c r="EJ57" s="24">
        <f t="shared" si="3"/>
        <v>0</v>
      </c>
      <c r="EK57" s="24"/>
      <c r="EL57" s="24"/>
      <c r="EM57" s="24"/>
      <c r="EN57" s="24"/>
      <c r="EO57" s="24"/>
      <c r="EP57" s="24">
        <f t="shared" si="4"/>
        <v>51572.425599999995</v>
      </c>
      <c r="EQ57" s="24">
        <f t="shared" si="5"/>
        <v>42165.425599999995</v>
      </c>
      <c r="ER57" s="24">
        <v>40676.299999999996</v>
      </c>
      <c r="ES57" s="24">
        <v>0</v>
      </c>
      <c r="ET57" s="24">
        <v>1357.7256000000002</v>
      </c>
      <c r="EU57" s="24">
        <v>131.4</v>
      </c>
      <c r="EV57" s="24">
        <v>9407</v>
      </c>
      <c r="EW57" s="24">
        <v>587.07179999999994</v>
      </c>
      <c r="EX57" s="52">
        <v>43087.810799999999</v>
      </c>
      <c r="EY57" s="52">
        <v>10740</v>
      </c>
      <c r="EZ57" s="52">
        <f t="shared" si="6"/>
        <v>1053.7852000000034</v>
      </c>
      <c r="FA57" s="52">
        <f t="shared" si="7"/>
        <v>1333</v>
      </c>
      <c r="FB57" s="12">
        <v>1124.7</v>
      </c>
      <c r="FC57" s="12">
        <f t="shared" si="8"/>
        <v>0</v>
      </c>
      <c r="FD57" s="12">
        <v>43249.642800000001</v>
      </c>
      <c r="FE57" s="12">
        <f t="shared" si="9"/>
        <v>1084.2172000000064</v>
      </c>
      <c r="FF57" s="12">
        <v>10740</v>
      </c>
      <c r="FG57" s="12">
        <f t="shared" si="10"/>
        <v>1333</v>
      </c>
      <c r="FI57" s="41">
        <f t="shared" si="11"/>
        <v>665</v>
      </c>
      <c r="FJ57" s="41">
        <f t="shared" si="12"/>
        <v>408.7</v>
      </c>
      <c r="FK57" s="41">
        <f t="shared" si="13"/>
        <v>51</v>
      </c>
      <c r="FL57" s="41">
        <f t="shared" si="14"/>
        <v>1124.7</v>
      </c>
      <c r="FN57" s="48">
        <v>1124.7</v>
      </c>
      <c r="FO57" s="41">
        <f t="shared" si="15"/>
        <v>0</v>
      </c>
    </row>
    <row r="58" spans="1:171" s="62" customFormat="1" ht="18.75" x14ac:dyDescent="0.25">
      <c r="A58" s="57">
        <v>39</v>
      </c>
      <c r="B58" s="58" t="s">
        <v>120</v>
      </c>
      <c r="C58" s="59" t="s">
        <v>127</v>
      </c>
      <c r="D58" s="60">
        <f t="shared" si="0"/>
        <v>169.39999999999998</v>
      </c>
      <c r="E58" s="60">
        <v>0</v>
      </c>
      <c r="F58" s="60">
        <v>0</v>
      </c>
      <c r="G58" s="60">
        <v>0</v>
      </c>
      <c r="H58" s="60">
        <v>0</v>
      </c>
      <c r="I58" s="60">
        <v>0</v>
      </c>
      <c r="J58" s="60">
        <v>0</v>
      </c>
      <c r="K58" s="60">
        <v>0</v>
      </c>
      <c r="L58" s="60"/>
      <c r="M58" s="60"/>
      <c r="N58" s="60"/>
      <c r="O58" s="60"/>
      <c r="P58" s="60"/>
      <c r="Q58" s="60"/>
      <c r="R58" s="60"/>
      <c r="S58" s="60">
        <v>0</v>
      </c>
      <c r="T58" s="60">
        <v>0</v>
      </c>
      <c r="U58" s="60">
        <v>0</v>
      </c>
      <c r="V58" s="60">
        <v>24.7</v>
      </c>
      <c r="W58" s="60">
        <v>0</v>
      </c>
      <c r="X58" s="60">
        <v>0</v>
      </c>
      <c r="Y58" s="60">
        <v>0</v>
      </c>
      <c r="Z58" s="60">
        <v>5</v>
      </c>
      <c r="AA58" s="60">
        <v>0</v>
      </c>
      <c r="AB58" s="60">
        <v>0</v>
      </c>
      <c r="AC58" s="60">
        <v>0</v>
      </c>
      <c r="AD58" s="60">
        <v>0</v>
      </c>
      <c r="AE58" s="60">
        <v>15</v>
      </c>
      <c r="AF58" s="60">
        <v>0</v>
      </c>
      <c r="AG58" s="60">
        <v>0</v>
      </c>
      <c r="AH58" s="60">
        <v>0</v>
      </c>
      <c r="AI58" s="60">
        <v>0</v>
      </c>
      <c r="AJ58" s="60">
        <v>0</v>
      </c>
      <c r="AK58" s="60">
        <v>62</v>
      </c>
      <c r="AL58" s="60">
        <v>32</v>
      </c>
      <c r="AM58" s="60">
        <v>13.7</v>
      </c>
      <c r="AN58" s="60">
        <v>10</v>
      </c>
      <c r="AO58" s="60"/>
      <c r="AP58" s="60">
        <v>0</v>
      </c>
      <c r="AQ58" s="60">
        <v>0</v>
      </c>
      <c r="AR58" s="60">
        <v>0</v>
      </c>
      <c r="AS58" s="60"/>
      <c r="AT58" s="60">
        <v>0</v>
      </c>
      <c r="AU58" s="60">
        <v>0</v>
      </c>
      <c r="AV58" s="60">
        <v>0</v>
      </c>
      <c r="AW58" s="60"/>
      <c r="AX58" s="60"/>
      <c r="AY58" s="60"/>
      <c r="AZ58" s="60">
        <v>0</v>
      </c>
      <c r="BA58" s="60">
        <v>0</v>
      </c>
      <c r="BB58" s="60"/>
      <c r="BC58" s="60"/>
      <c r="BD58" s="60"/>
      <c r="BE58" s="60">
        <v>4</v>
      </c>
      <c r="BF58" s="60"/>
      <c r="BG58" s="60">
        <v>0</v>
      </c>
      <c r="BH58" s="60">
        <v>0</v>
      </c>
      <c r="BI58" s="60">
        <v>0</v>
      </c>
      <c r="BJ58" s="60">
        <v>0</v>
      </c>
      <c r="BK58" s="60">
        <v>3</v>
      </c>
      <c r="BL58" s="60">
        <v>0</v>
      </c>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60"/>
      <c r="CV58" s="60"/>
      <c r="CW58" s="60"/>
      <c r="CX58" s="60"/>
      <c r="CY58" s="60">
        <f>SUM(CZ58:DP58)</f>
        <v>108</v>
      </c>
      <c r="CZ58" s="60"/>
      <c r="DA58" s="60"/>
      <c r="DB58" s="60"/>
      <c r="DC58" s="60"/>
      <c r="DD58" s="60"/>
      <c r="DE58" s="60">
        <v>27</v>
      </c>
      <c r="DF58" s="60"/>
      <c r="DG58" s="60"/>
      <c r="DH58" s="60"/>
      <c r="DI58" s="60"/>
      <c r="DJ58" s="60"/>
      <c r="DK58" s="60"/>
      <c r="DL58" s="60"/>
      <c r="DM58" s="60">
        <v>54</v>
      </c>
      <c r="DN58" s="60"/>
      <c r="DO58" s="60"/>
      <c r="DP58" s="60">
        <v>27</v>
      </c>
      <c r="DQ58" s="60">
        <f t="shared" si="2"/>
        <v>114</v>
      </c>
      <c r="DR58" s="60">
        <v>40</v>
      </c>
      <c r="DS58" s="60"/>
      <c r="DT58" s="60"/>
      <c r="DU58" s="60"/>
      <c r="DV58" s="60"/>
      <c r="DW58" s="60"/>
      <c r="DX58" s="60"/>
      <c r="DY58" s="60"/>
      <c r="DZ58" s="60"/>
      <c r="EA58" s="60"/>
      <c r="EB58" s="60"/>
      <c r="EC58" s="60"/>
      <c r="ED58" s="60"/>
      <c r="EE58" s="60">
        <v>62</v>
      </c>
      <c r="EF58" s="60"/>
      <c r="EG58" s="60"/>
      <c r="EH58" s="60">
        <v>12</v>
      </c>
      <c r="EI58" s="60">
        <v>0</v>
      </c>
      <c r="EJ58" s="60">
        <f t="shared" si="3"/>
        <v>0</v>
      </c>
      <c r="EK58" s="60"/>
      <c r="EL58" s="60"/>
      <c r="EM58" s="60"/>
      <c r="EN58" s="60"/>
      <c r="EO58" s="60"/>
      <c r="EP58" s="60">
        <f t="shared" si="4"/>
        <v>50527.604399999997</v>
      </c>
      <c r="EQ58" s="60">
        <f t="shared" si="5"/>
        <v>39572.564399999996</v>
      </c>
      <c r="ER58" s="60">
        <v>39462.689999999995</v>
      </c>
      <c r="ES58" s="60">
        <v>0</v>
      </c>
      <c r="ET58" s="60">
        <v>9.3743999999999996</v>
      </c>
      <c r="EU58" s="60">
        <v>100.5</v>
      </c>
      <c r="EV58" s="60">
        <v>10955.04</v>
      </c>
      <c r="EW58" s="60">
        <v>417.291</v>
      </c>
      <c r="EX58" s="61">
        <v>40866.1</v>
      </c>
      <c r="EY58" s="61">
        <v>11443.9375</v>
      </c>
      <c r="EZ58" s="61">
        <f t="shared" si="6"/>
        <v>1394.0356000000036</v>
      </c>
      <c r="FA58" s="61">
        <f t="shared" si="7"/>
        <v>488.89749999999913</v>
      </c>
      <c r="FB58" s="62">
        <v>169.39999999999998</v>
      </c>
      <c r="FC58" s="62">
        <f t="shared" si="8"/>
        <v>0</v>
      </c>
      <c r="FD58" s="62">
        <v>41079.226999999999</v>
      </c>
      <c r="FE58" s="62">
        <f t="shared" si="9"/>
        <v>1506.6626000000033</v>
      </c>
      <c r="FF58" s="62">
        <v>11443.9375</v>
      </c>
      <c r="FG58" s="62">
        <f t="shared" si="10"/>
        <v>488.89749999999913</v>
      </c>
      <c r="FI58" s="63">
        <f t="shared" si="11"/>
        <v>48.7</v>
      </c>
      <c r="FJ58" s="63">
        <f t="shared" si="12"/>
        <v>97</v>
      </c>
      <c r="FK58" s="63">
        <f t="shared" si="13"/>
        <v>23.7</v>
      </c>
      <c r="FL58" s="63">
        <f t="shared" si="14"/>
        <v>169.39999999999998</v>
      </c>
      <c r="FN58" s="64">
        <v>169.39999999999998</v>
      </c>
      <c r="FO58" s="63">
        <f t="shared" si="15"/>
        <v>0</v>
      </c>
    </row>
    <row r="59" spans="1:171" s="62" customFormat="1" ht="18.75" x14ac:dyDescent="0.25">
      <c r="A59" s="57">
        <v>40</v>
      </c>
      <c r="B59" s="58" t="s">
        <v>134</v>
      </c>
      <c r="C59" s="59" t="s">
        <v>127</v>
      </c>
      <c r="D59" s="60">
        <f t="shared" si="0"/>
        <v>145.4</v>
      </c>
      <c r="E59" s="60">
        <v>0</v>
      </c>
      <c r="F59" s="60">
        <v>0</v>
      </c>
      <c r="G59" s="60">
        <v>0</v>
      </c>
      <c r="H59" s="60">
        <v>0</v>
      </c>
      <c r="I59" s="60">
        <v>0</v>
      </c>
      <c r="J59" s="60">
        <v>0</v>
      </c>
      <c r="K59" s="60">
        <v>0</v>
      </c>
      <c r="L59" s="60"/>
      <c r="M59" s="60"/>
      <c r="N59" s="60"/>
      <c r="O59" s="60"/>
      <c r="P59" s="60"/>
      <c r="Q59" s="60"/>
      <c r="R59" s="60"/>
      <c r="S59" s="60">
        <v>0</v>
      </c>
      <c r="T59" s="60">
        <v>0</v>
      </c>
      <c r="U59" s="60">
        <v>0</v>
      </c>
      <c r="V59" s="60">
        <v>0</v>
      </c>
      <c r="W59" s="60">
        <v>0</v>
      </c>
      <c r="X59" s="60">
        <v>0</v>
      </c>
      <c r="Y59" s="60">
        <v>0</v>
      </c>
      <c r="Z59" s="60">
        <v>0</v>
      </c>
      <c r="AA59" s="60">
        <v>1</v>
      </c>
      <c r="AB59" s="60">
        <v>0</v>
      </c>
      <c r="AC59" s="60">
        <v>0</v>
      </c>
      <c r="AD59" s="60">
        <v>0</v>
      </c>
      <c r="AE59" s="60">
        <v>0</v>
      </c>
      <c r="AF59" s="60">
        <v>0</v>
      </c>
      <c r="AG59" s="60">
        <v>0</v>
      </c>
      <c r="AH59" s="60">
        <v>0</v>
      </c>
      <c r="AI59" s="60">
        <v>0</v>
      </c>
      <c r="AJ59" s="60">
        <v>46.7</v>
      </c>
      <c r="AK59" s="60">
        <v>55.7</v>
      </c>
      <c r="AL59" s="60">
        <v>0</v>
      </c>
      <c r="AM59" s="60">
        <v>0</v>
      </c>
      <c r="AN59" s="60">
        <v>0</v>
      </c>
      <c r="AO59" s="60"/>
      <c r="AP59" s="60">
        <v>0</v>
      </c>
      <c r="AQ59" s="60">
        <v>0</v>
      </c>
      <c r="AR59" s="60">
        <v>0</v>
      </c>
      <c r="AS59" s="60"/>
      <c r="AT59" s="60">
        <v>0</v>
      </c>
      <c r="AU59" s="60">
        <v>0</v>
      </c>
      <c r="AV59" s="60">
        <v>0</v>
      </c>
      <c r="AW59" s="60"/>
      <c r="AX59" s="60"/>
      <c r="AY59" s="60"/>
      <c r="AZ59" s="60">
        <v>0</v>
      </c>
      <c r="BA59" s="60">
        <v>0</v>
      </c>
      <c r="BB59" s="60"/>
      <c r="BC59" s="60"/>
      <c r="BD59" s="60"/>
      <c r="BE59" s="60">
        <v>0</v>
      </c>
      <c r="BF59" s="60"/>
      <c r="BG59" s="60">
        <v>0</v>
      </c>
      <c r="BH59" s="60">
        <v>0</v>
      </c>
      <c r="BI59" s="60">
        <v>0</v>
      </c>
      <c r="BJ59" s="60">
        <v>28.3</v>
      </c>
      <c r="BK59" s="60">
        <v>13.7</v>
      </c>
      <c r="BL59" s="60">
        <v>0</v>
      </c>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c r="CQ59" s="60"/>
      <c r="CR59" s="60"/>
      <c r="CS59" s="60"/>
      <c r="CT59" s="60"/>
      <c r="CU59" s="60"/>
      <c r="CV59" s="60"/>
      <c r="CW59" s="60"/>
      <c r="CX59" s="60"/>
      <c r="CY59" s="60">
        <f>SUM(CZ59:DP59)</f>
        <v>90</v>
      </c>
      <c r="CZ59" s="60"/>
      <c r="DA59" s="60"/>
      <c r="DB59" s="60"/>
      <c r="DC59" s="60"/>
      <c r="DD59" s="60"/>
      <c r="DE59" s="60"/>
      <c r="DF59" s="60"/>
      <c r="DG59" s="60"/>
      <c r="DH59" s="60"/>
      <c r="DI59" s="60"/>
      <c r="DJ59" s="60">
        <v>53</v>
      </c>
      <c r="DK59" s="60"/>
      <c r="DL59" s="60"/>
      <c r="DM59" s="60">
        <v>37</v>
      </c>
      <c r="DN59" s="60"/>
      <c r="DO59" s="60"/>
      <c r="DP59" s="60"/>
      <c r="DQ59" s="60">
        <f t="shared" si="2"/>
        <v>0</v>
      </c>
      <c r="DR59" s="60">
        <v>0</v>
      </c>
      <c r="DS59" s="60"/>
      <c r="DT59" s="60"/>
      <c r="DU59" s="60"/>
      <c r="DV59" s="60"/>
      <c r="DW59" s="60"/>
      <c r="DX59" s="60"/>
      <c r="DY59" s="60"/>
      <c r="DZ59" s="60"/>
      <c r="EA59" s="60"/>
      <c r="EB59" s="60"/>
      <c r="EC59" s="60"/>
      <c r="ED59" s="60"/>
      <c r="EE59" s="60"/>
      <c r="EF59" s="60"/>
      <c r="EG59" s="60"/>
      <c r="EH59" s="60"/>
      <c r="EI59" s="60">
        <v>0</v>
      </c>
      <c r="EJ59" s="60">
        <f t="shared" si="3"/>
        <v>0</v>
      </c>
      <c r="EK59" s="60"/>
      <c r="EL59" s="60"/>
      <c r="EM59" s="60"/>
      <c r="EN59" s="60"/>
      <c r="EO59" s="60"/>
      <c r="EP59" s="60">
        <f t="shared" si="4"/>
        <v>41734.744700000003</v>
      </c>
      <c r="EQ59" s="60">
        <f t="shared" si="5"/>
        <v>33913.734700000001</v>
      </c>
      <c r="ER59" s="60">
        <v>30379</v>
      </c>
      <c r="ES59" s="60">
        <v>0</v>
      </c>
      <c r="ET59" s="60">
        <v>3534.7347000000004</v>
      </c>
      <c r="EU59" s="60">
        <v>0</v>
      </c>
      <c r="EV59" s="60">
        <v>7821.01</v>
      </c>
      <c r="EW59" s="60">
        <v>1002.4098</v>
      </c>
      <c r="EX59" s="61">
        <v>30477.366999999998</v>
      </c>
      <c r="EY59" s="61">
        <v>6952.67</v>
      </c>
      <c r="EZ59" s="61">
        <f t="shared" si="6"/>
        <v>-3436.3677000000021</v>
      </c>
      <c r="FA59" s="61">
        <f t="shared" si="7"/>
        <v>-868.34000000000015</v>
      </c>
      <c r="FB59" s="62">
        <v>145.39999999999998</v>
      </c>
      <c r="FC59" s="62">
        <f t="shared" si="8"/>
        <v>0</v>
      </c>
      <c r="FD59" s="62">
        <v>30477.366999999998</v>
      </c>
      <c r="FE59" s="62">
        <f t="shared" si="9"/>
        <v>-3436.3677000000025</v>
      </c>
      <c r="FF59" s="62">
        <v>6952.67</v>
      </c>
      <c r="FG59" s="62">
        <f t="shared" si="10"/>
        <v>-868.34000000000015</v>
      </c>
      <c r="FI59" s="63">
        <f t="shared" si="11"/>
        <v>76</v>
      </c>
      <c r="FJ59" s="63">
        <f t="shared" si="12"/>
        <v>69.400000000000006</v>
      </c>
      <c r="FK59" s="63">
        <f t="shared" si="13"/>
        <v>0</v>
      </c>
      <c r="FL59" s="63">
        <f t="shared" si="14"/>
        <v>145.4</v>
      </c>
      <c r="FN59" s="64">
        <v>145.4</v>
      </c>
      <c r="FO59" s="63">
        <f t="shared" si="15"/>
        <v>0</v>
      </c>
    </row>
    <row r="60" spans="1:171" s="12" customFormat="1" ht="18.75" x14ac:dyDescent="0.25">
      <c r="A60" s="31">
        <v>41</v>
      </c>
      <c r="B60" s="33" t="s">
        <v>121</v>
      </c>
      <c r="C60" s="40" t="s">
        <v>127</v>
      </c>
      <c r="D60" s="24">
        <f t="shared" si="0"/>
        <v>1142.3</v>
      </c>
      <c r="E60" s="24">
        <v>400</v>
      </c>
      <c r="F60" s="24">
        <v>0</v>
      </c>
      <c r="G60" s="24">
        <v>500</v>
      </c>
      <c r="H60" s="24">
        <v>0</v>
      </c>
      <c r="I60" s="24">
        <v>33.299999999999997</v>
      </c>
      <c r="J60" s="24">
        <v>200</v>
      </c>
      <c r="K60" s="24">
        <v>0</v>
      </c>
      <c r="L60" s="24"/>
      <c r="M60" s="24"/>
      <c r="N60" s="24"/>
      <c r="O60" s="24"/>
      <c r="P60" s="24"/>
      <c r="Q60" s="24"/>
      <c r="R60" s="24"/>
      <c r="S60" s="24">
        <v>0</v>
      </c>
      <c r="T60" s="24">
        <v>0</v>
      </c>
      <c r="U60" s="24">
        <v>0</v>
      </c>
      <c r="V60" s="24">
        <v>0</v>
      </c>
      <c r="W60" s="24">
        <v>0</v>
      </c>
      <c r="X60" s="24">
        <v>0</v>
      </c>
      <c r="Y60" s="24">
        <v>0</v>
      </c>
      <c r="Z60" s="24">
        <v>0</v>
      </c>
      <c r="AA60" s="24">
        <v>0</v>
      </c>
      <c r="AB60" s="24">
        <v>0</v>
      </c>
      <c r="AC60" s="24">
        <v>0</v>
      </c>
      <c r="AD60" s="24">
        <v>0</v>
      </c>
      <c r="AE60" s="24">
        <v>0</v>
      </c>
      <c r="AF60" s="24">
        <v>0</v>
      </c>
      <c r="AG60" s="24">
        <v>0</v>
      </c>
      <c r="AH60" s="24">
        <v>0</v>
      </c>
      <c r="AI60" s="24">
        <v>0</v>
      </c>
      <c r="AJ60" s="24">
        <v>0</v>
      </c>
      <c r="AK60" s="24">
        <v>0</v>
      </c>
      <c r="AL60" s="24">
        <v>0</v>
      </c>
      <c r="AM60" s="24">
        <v>0</v>
      </c>
      <c r="AN60" s="24">
        <v>0</v>
      </c>
      <c r="AO60" s="24"/>
      <c r="AP60" s="24">
        <v>0</v>
      </c>
      <c r="AQ60" s="24">
        <v>0</v>
      </c>
      <c r="AR60" s="24">
        <v>4</v>
      </c>
      <c r="AS60" s="24"/>
      <c r="AT60" s="24">
        <v>5</v>
      </c>
      <c r="AU60" s="24">
        <v>0</v>
      </c>
      <c r="AV60" s="24">
        <v>0</v>
      </c>
      <c r="AW60" s="24"/>
      <c r="AX60" s="24"/>
      <c r="AY60" s="24"/>
      <c r="AZ60" s="24">
        <v>0</v>
      </c>
      <c r="BA60" s="24">
        <v>0</v>
      </c>
      <c r="BB60" s="24"/>
      <c r="BC60" s="24"/>
      <c r="BD60" s="24"/>
      <c r="BE60" s="24">
        <v>0</v>
      </c>
      <c r="BF60" s="24"/>
      <c r="BG60" s="24">
        <v>0</v>
      </c>
      <c r="BH60" s="24">
        <v>0</v>
      </c>
      <c r="BI60" s="24">
        <v>0</v>
      </c>
      <c r="BJ60" s="24">
        <v>0</v>
      </c>
      <c r="BK60" s="24">
        <v>0</v>
      </c>
      <c r="BL60" s="24">
        <v>0</v>
      </c>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f t="shared" si="1"/>
        <v>360</v>
      </c>
      <c r="CZ60" s="24">
        <v>150</v>
      </c>
      <c r="DA60" s="24"/>
      <c r="DB60" s="24"/>
      <c r="DC60" s="24"/>
      <c r="DD60" s="24"/>
      <c r="DE60" s="24"/>
      <c r="DF60" s="24"/>
      <c r="DG60" s="24"/>
      <c r="DH60" s="24"/>
      <c r="DI60" s="24"/>
      <c r="DJ60" s="24"/>
      <c r="DK60" s="24">
        <v>200</v>
      </c>
      <c r="DL60" s="24"/>
      <c r="DM60" s="24"/>
      <c r="DN60" s="24">
        <v>10</v>
      </c>
      <c r="DO60" s="24"/>
      <c r="DP60" s="24"/>
      <c r="DQ60" s="24">
        <f t="shared" si="2"/>
        <v>250</v>
      </c>
      <c r="DR60" s="24">
        <v>250</v>
      </c>
      <c r="DS60" s="24"/>
      <c r="DT60" s="24"/>
      <c r="DU60" s="24"/>
      <c r="DV60" s="24"/>
      <c r="DW60" s="24"/>
      <c r="DX60" s="24"/>
      <c r="DY60" s="24"/>
      <c r="DZ60" s="24"/>
      <c r="EA60" s="24"/>
      <c r="EB60" s="24"/>
      <c r="EC60" s="24"/>
      <c r="ED60" s="24"/>
      <c r="EE60" s="24"/>
      <c r="EF60" s="24"/>
      <c r="EG60" s="24"/>
      <c r="EH60" s="24"/>
      <c r="EI60" s="24">
        <v>10</v>
      </c>
      <c r="EJ60" s="24">
        <f t="shared" si="3"/>
        <v>0</v>
      </c>
      <c r="EK60" s="24"/>
      <c r="EL60" s="24"/>
      <c r="EM60" s="24"/>
      <c r="EN60" s="24"/>
      <c r="EO60" s="24"/>
      <c r="EP60" s="24">
        <f t="shared" si="4"/>
        <v>15139.5</v>
      </c>
      <c r="EQ60" s="24">
        <f t="shared" si="5"/>
        <v>11188.8</v>
      </c>
      <c r="ER60" s="24">
        <v>11188.8</v>
      </c>
      <c r="ES60" s="24">
        <v>0</v>
      </c>
      <c r="ET60" s="24">
        <v>0</v>
      </c>
      <c r="EU60" s="24">
        <v>0</v>
      </c>
      <c r="EV60" s="24">
        <v>3950.7</v>
      </c>
      <c r="EW60" s="24">
        <v>0</v>
      </c>
      <c r="EX60" s="52">
        <v>11794.656000000001</v>
      </c>
      <c r="EY60" s="52">
        <v>0</v>
      </c>
      <c r="EZ60" s="52">
        <f t="shared" si="6"/>
        <v>605.85600000000159</v>
      </c>
      <c r="FA60" s="52">
        <f t="shared" si="7"/>
        <v>-3950.7</v>
      </c>
      <c r="FB60" s="12">
        <v>1142.3</v>
      </c>
      <c r="FC60" s="12">
        <f t="shared" si="8"/>
        <v>0</v>
      </c>
      <c r="FD60" s="12">
        <v>11794.656000000001</v>
      </c>
      <c r="FE60" s="12">
        <f t="shared" si="9"/>
        <v>605.85600000000159</v>
      </c>
      <c r="FF60" s="12">
        <v>0</v>
      </c>
      <c r="FG60" s="12">
        <f t="shared" si="10"/>
        <v>-3950.7</v>
      </c>
      <c r="FI60" s="41">
        <f t="shared" si="11"/>
        <v>404</v>
      </c>
      <c r="FJ60" s="41">
        <f t="shared" si="12"/>
        <v>505</v>
      </c>
      <c r="FK60" s="41">
        <f t="shared" si="13"/>
        <v>233.3</v>
      </c>
      <c r="FL60" s="41">
        <f t="shared" si="14"/>
        <v>1142.3</v>
      </c>
      <c r="FN60" s="48">
        <v>1142.3</v>
      </c>
      <c r="FO60" s="41">
        <f t="shared" si="15"/>
        <v>0</v>
      </c>
    </row>
    <row r="61" spans="1:171" s="12" customFormat="1" ht="56.25" x14ac:dyDescent="0.25">
      <c r="A61" s="31">
        <v>42</v>
      </c>
      <c r="B61" s="34" t="s">
        <v>122</v>
      </c>
      <c r="C61" s="40" t="s">
        <v>127</v>
      </c>
      <c r="D61" s="24">
        <f t="shared" si="0"/>
        <v>366.6</v>
      </c>
      <c r="E61" s="24">
        <v>133.30000000000001</v>
      </c>
      <c r="F61" s="24">
        <v>0</v>
      </c>
      <c r="G61" s="24">
        <v>213.3</v>
      </c>
      <c r="H61" s="24">
        <v>0</v>
      </c>
      <c r="I61" s="24">
        <v>0</v>
      </c>
      <c r="J61" s="24">
        <v>20</v>
      </c>
      <c r="K61" s="24">
        <v>0</v>
      </c>
      <c r="L61" s="24"/>
      <c r="M61" s="24"/>
      <c r="N61" s="24"/>
      <c r="O61" s="24"/>
      <c r="P61" s="24"/>
      <c r="Q61" s="24"/>
      <c r="R61" s="24"/>
      <c r="S61" s="24">
        <v>0</v>
      </c>
      <c r="T61" s="24">
        <v>0</v>
      </c>
      <c r="U61" s="24">
        <v>0</v>
      </c>
      <c r="V61" s="24">
        <v>0</v>
      </c>
      <c r="W61" s="24">
        <v>0</v>
      </c>
      <c r="X61" s="24">
        <v>0</v>
      </c>
      <c r="Y61" s="24">
        <v>0</v>
      </c>
      <c r="Z61" s="24">
        <v>0</v>
      </c>
      <c r="AA61" s="24">
        <v>0</v>
      </c>
      <c r="AB61" s="24">
        <v>0</v>
      </c>
      <c r="AC61" s="24">
        <v>0</v>
      </c>
      <c r="AD61" s="24">
        <v>0</v>
      </c>
      <c r="AE61" s="24">
        <v>0</v>
      </c>
      <c r="AF61" s="24">
        <v>0</v>
      </c>
      <c r="AG61" s="24">
        <v>0</v>
      </c>
      <c r="AH61" s="24">
        <v>0</v>
      </c>
      <c r="AI61" s="24">
        <v>0</v>
      </c>
      <c r="AJ61" s="24">
        <v>0</v>
      </c>
      <c r="AK61" s="24">
        <v>0</v>
      </c>
      <c r="AL61" s="24">
        <v>0</v>
      </c>
      <c r="AM61" s="24">
        <v>0</v>
      </c>
      <c r="AN61" s="24">
        <v>0</v>
      </c>
      <c r="AO61" s="24"/>
      <c r="AP61" s="24">
        <v>0</v>
      </c>
      <c r="AQ61" s="24">
        <v>0</v>
      </c>
      <c r="AR61" s="24">
        <v>0</v>
      </c>
      <c r="AS61" s="24"/>
      <c r="AT61" s="24">
        <v>0</v>
      </c>
      <c r="AU61" s="24">
        <v>0</v>
      </c>
      <c r="AV61" s="24">
        <v>0</v>
      </c>
      <c r="AW61" s="24"/>
      <c r="AX61" s="24"/>
      <c r="AY61" s="24"/>
      <c r="AZ61" s="24">
        <v>0</v>
      </c>
      <c r="BA61" s="24">
        <v>0</v>
      </c>
      <c r="BB61" s="24"/>
      <c r="BC61" s="24"/>
      <c r="BD61" s="24"/>
      <c r="BE61" s="24">
        <v>0</v>
      </c>
      <c r="BF61" s="24"/>
      <c r="BG61" s="24">
        <v>0</v>
      </c>
      <c r="BH61" s="24">
        <v>0</v>
      </c>
      <c r="BI61" s="24">
        <v>0</v>
      </c>
      <c r="BJ61" s="24">
        <v>0</v>
      </c>
      <c r="BK61" s="24">
        <v>0</v>
      </c>
      <c r="BL61" s="24">
        <v>0</v>
      </c>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f t="shared" si="1"/>
        <v>115</v>
      </c>
      <c r="CZ61" s="24">
        <v>65</v>
      </c>
      <c r="DA61" s="24"/>
      <c r="DB61" s="24"/>
      <c r="DC61" s="24"/>
      <c r="DD61" s="24"/>
      <c r="DE61" s="24"/>
      <c r="DF61" s="24"/>
      <c r="DG61" s="24"/>
      <c r="DH61" s="24"/>
      <c r="DI61" s="24"/>
      <c r="DJ61" s="24"/>
      <c r="DK61" s="24">
        <v>50</v>
      </c>
      <c r="DL61" s="24"/>
      <c r="DM61" s="24"/>
      <c r="DN61" s="24">
        <v>0</v>
      </c>
      <c r="DO61" s="24"/>
      <c r="DP61" s="24"/>
      <c r="DQ61" s="24">
        <f t="shared" si="2"/>
        <v>250</v>
      </c>
      <c r="DR61" s="24">
        <v>250</v>
      </c>
      <c r="DS61" s="24"/>
      <c r="DT61" s="24"/>
      <c r="DU61" s="24"/>
      <c r="DV61" s="24"/>
      <c r="DW61" s="24"/>
      <c r="DX61" s="24"/>
      <c r="DY61" s="24"/>
      <c r="DZ61" s="24"/>
      <c r="EA61" s="24"/>
      <c r="EB61" s="24"/>
      <c r="EC61" s="24"/>
      <c r="ED61" s="24"/>
      <c r="EE61" s="24"/>
      <c r="EF61" s="24"/>
      <c r="EG61" s="24"/>
      <c r="EH61" s="24"/>
      <c r="EI61" s="24">
        <v>0</v>
      </c>
      <c r="EJ61" s="24">
        <f t="shared" si="3"/>
        <v>0</v>
      </c>
      <c r="EK61" s="24"/>
      <c r="EL61" s="24"/>
      <c r="EM61" s="24"/>
      <c r="EN61" s="24"/>
      <c r="EO61" s="24"/>
      <c r="EP61" s="24">
        <f t="shared" si="4"/>
        <v>0</v>
      </c>
      <c r="EQ61" s="24">
        <f t="shared" si="5"/>
        <v>0</v>
      </c>
      <c r="ER61" s="24">
        <v>0</v>
      </c>
      <c r="ES61" s="24">
        <v>0</v>
      </c>
      <c r="ET61" s="24">
        <v>0</v>
      </c>
      <c r="EU61" s="24">
        <v>0</v>
      </c>
      <c r="EV61" s="24">
        <v>0</v>
      </c>
      <c r="EW61" s="24">
        <v>0</v>
      </c>
      <c r="EX61" s="52">
        <v>0</v>
      </c>
      <c r="EY61" s="52">
        <v>0</v>
      </c>
      <c r="EZ61" s="52">
        <f t="shared" si="6"/>
        <v>0</v>
      </c>
      <c r="FA61" s="52">
        <f t="shared" si="7"/>
        <v>0</v>
      </c>
      <c r="FB61" s="12">
        <v>366.6</v>
      </c>
      <c r="FC61" s="12">
        <f t="shared" si="8"/>
        <v>0</v>
      </c>
      <c r="FD61" s="12">
        <v>0</v>
      </c>
      <c r="FE61" s="12">
        <f t="shared" si="9"/>
        <v>0</v>
      </c>
      <c r="FF61" s="12">
        <v>0</v>
      </c>
      <c r="FG61" s="12">
        <f t="shared" si="10"/>
        <v>0</v>
      </c>
      <c r="FI61" s="41">
        <f t="shared" si="11"/>
        <v>133.30000000000001</v>
      </c>
      <c r="FJ61" s="41">
        <f t="shared" si="12"/>
        <v>213.3</v>
      </c>
      <c r="FK61" s="41">
        <f t="shared" si="13"/>
        <v>20</v>
      </c>
      <c r="FL61" s="41">
        <f t="shared" si="14"/>
        <v>366.6</v>
      </c>
      <c r="FN61" s="48">
        <v>366.6</v>
      </c>
      <c r="FO61" s="41">
        <f t="shared" si="15"/>
        <v>0</v>
      </c>
    </row>
    <row r="62" spans="1:171" s="12" customFormat="1" ht="56.25" x14ac:dyDescent="0.25">
      <c r="A62" s="31">
        <v>43</v>
      </c>
      <c r="B62" s="34" t="s">
        <v>123</v>
      </c>
      <c r="C62" s="40" t="s">
        <v>127</v>
      </c>
      <c r="D62" s="24">
        <f t="shared" si="0"/>
        <v>366.6</v>
      </c>
      <c r="E62" s="24">
        <v>133.30000000000001</v>
      </c>
      <c r="F62" s="24">
        <v>0</v>
      </c>
      <c r="G62" s="24">
        <v>200</v>
      </c>
      <c r="H62" s="24">
        <v>0</v>
      </c>
      <c r="I62" s="24">
        <v>0</v>
      </c>
      <c r="J62" s="24">
        <v>33.299999999999997</v>
      </c>
      <c r="K62" s="24">
        <v>0</v>
      </c>
      <c r="L62" s="24"/>
      <c r="M62" s="24"/>
      <c r="N62" s="24"/>
      <c r="O62" s="24"/>
      <c r="P62" s="24"/>
      <c r="Q62" s="24"/>
      <c r="R62" s="24"/>
      <c r="S62" s="24">
        <v>0</v>
      </c>
      <c r="T62" s="24">
        <v>0</v>
      </c>
      <c r="U62" s="24">
        <v>0</v>
      </c>
      <c r="V62" s="24">
        <v>0</v>
      </c>
      <c r="W62" s="24">
        <v>0</v>
      </c>
      <c r="X62" s="24">
        <v>0</v>
      </c>
      <c r="Y62" s="24">
        <v>0</v>
      </c>
      <c r="Z62" s="24">
        <v>0</v>
      </c>
      <c r="AA62" s="24">
        <v>0</v>
      </c>
      <c r="AB62" s="24">
        <v>0</v>
      </c>
      <c r="AC62" s="24">
        <v>0</v>
      </c>
      <c r="AD62" s="24">
        <v>0</v>
      </c>
      <c r="AE62" s="24">
        <v>0</v>
      </c>
      <c r="AF62" s="24">
        <v>0</v>
      </c>
      <c r="AG62" s="24">
        <v>0</v>
      </c>
      <c r="AH62" s="24">
        <v>0</v>
      </c>
      <c r="AI62" s="24">
        <v>0</v>
      </c>
      <c r="AJ62" s="24">
        <v>0</v>
      </c>
      <c r="AK62" s="24">
        <v>0</v>
      </c>
      <c r="AL62" s="24">
        <v>0</v>
      </c>
      <c r="AM62" s="24">
        <v>0</v>
      </c>
      <c r="AN62" s="24">
        <v>0</v>
      </c>
      <c r="AO62" s="24"/>
      <c r="AP62" s="24">
        <v>0</v>
      </c>
      <c r="AQ62" s="24">
        <v>0</v>
      </c>
      <c r="AR62" s="24">
        <v>0</v>
      </c>
      <c r="AS62" s="24"/>
      <c r="AT62" s="24">
        <v>0</v>
      </c>
      <c r="AU62" s="24">
        <v>0</v>
      </c>
      <c r="AV62" s="24">
        <v>0</v>
      </c>
      <c r="AW62" s="24"/>
      <c r="AX62" s="24"/>
      <c r="AY62" s="24"/>
      <c r="AZ62" s="24">
        <v>0</v>
      </c>
      <c r="BA62" s="24">
        <v>0</v>
      </c>
      <c r="BB62" s="24"/>
      <c r="BC62" s="24"/>
      <c r="BD62" s="24"/>
      <c r="BE62" s="24">
        <v>0</v>
      </c>
      <c r="BF62" s="24"/>
      <c r="BG62" s="24">
        <v>0</v>
      </c>
      <c r="BH62" s="24">
        <v>0</v>
      </c>
      <c r="BI62" s="24">
        <v>0</v>
      </c>
      <c r="BJ62" s="24">
        <v>0</v>
      </c>
      <c r="BK62" s="24">
        <v>0</v>
      </c>
      <c r="BL62" s="24">
        <v>0</v>
      </c>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f t="shared" si="1"/>
        <v>115</v>
      </c>
      <c r="CZ62" s="24">
        <v>65</v>
      </c>
      <c r="DA62" s="24"/>
      <c r="DB62" s="24"/>
      <c r="DC62" s="24"/>
      <c r="DD62" s="24"/>
      <c r="DE62" s="24"/>
      <c r="DF62" s="24"/>
      <c r="DG62" s="24"/>
      <c r="DH62" s="24"/>
      <c r="DI62" s="24"/>
      <c r="DJ62" s="24"/>
      <c r="DK62" s="24">
        <v>50</v>
      </c>
      <c r="DL62" s="24"/>
      <c r="DM62" s="24"/>
      <c r="DN62" s="24">
        <v>0</v>
      </c>
      <c r="DO62" s="24"/>
      <c r="DP62" s="24"/>
      <c r="DQ62" s="24">
        <f t="shared" si="2"/>
        <v>250</v>
      </c>
      <c r="DR62" s="24">
        <v>250</v>
      </c>
      <c r="DS62" s="24"/>
      <c r="DT62" s="24"/>
      <c r="DU62" s="24"/>
      <c r="DV62" s="24"/>
      <c r="DW62" s="24"/>
      <c r="DX62" s="24"/>
      <c r="DY62" s="24"/>
      <c r="DZ62" s="24"/>
      <c r="EA62" s="24"/>
      <c r="EB62" s="24"/>
      <c r="EC62" s="24"/>
      <c r="ED62" s="24"/>
      <c r="EE62" s="24"/>
      <c r="EF62" s="24"/>
      <c r="EG62" s="24"/>
      <c r="EH62" s="24"/>
      <c r="EI62" s="24">
        <v>0</v>
      </c>
      <c r="EJ62" s="24">
        <f t="shared" si="3"/>
        <v>0</v>
      </c>
      <c r="EK62" s="24"/>
      <c r="EL62" s="24"/>
      <c r="EM62" s="24"/>
      <c r="EN62" s="24"/>
      <c r="EO62" s="24"/>
      <c r="EP62" s="24">
        <f t="shared" si="4"/>
        <v>0</v>
      </c>
      <c r="EQ62" s="24">
        <f t="shared" si="5"/>
        <v>0</v>
      </c>
      <c r="ER62" s="24">
        <v>0</v>
      </c>
      <c r="ES62" s="24">
        <v>0</v>
      </c>
      <c r="ET62" s="24">
        <v>0</v>
      </c>
      <c r="EU62" s="24">
        <v>0</v>
      </c>
      <c r="EV62" s="24">
        <v>0</v>
      </c>
      <c r="EW62" s="24">
        <v>0</v>
      </c>
      <c r="EX62" s="52">
        <v>0</v>
      </c>
      <c r="EY62" s="52">
        <v>0</v>
      </c>
      <c r="EZ62" s="52">
        <f t="shared" si="6"/>
        <v>0</v>
      </c>
      <c r="FA62" s="52">
        <f t="shared" si="7"/>
        <v>0</v>
      </c>
      <c r="FB62" s="12">
        <v>366.6</v>
      </c>
      <c r="FC62" s="12">
        <f t="shared" si="8"/>
        <v>0</v>
      </c>
      <c r="FD62" s="12">
        <v>0</v>
      </c>
      <c r="FE62" s="12">
        <f t="shared" si="9"/>
        <v>0</v>
      </c>
      <c r="FF62" s="12">
        <v>0</v>
      </c>
      <c r="FG62" s="12">
        <f t="shared" si="10"/>
        <v>0</v>
      </c>
      <c r="FI62" s="41">
        <f t="shared" si="11"/>
        <v>133.30000000000001</v>
      </c>
      <c r="FJ62" s="41">
        <f t="shared" si="12"/>
        <v>200</v>
      </c>
      <c r="FK62" s="41">
        <f t="shared" si="13"/>
        <v>33.299999999999997</v>
      </c>
      <c r="FL62" s="41">
        <f t="shared" si="14"/>
        <v>366.6</v>
      </c>
      <c r="FN62" s="48">
        <v>366.6</v>
      </c>
      <c r="FO62" s="41">
        <f t="shared" si="15"/>
        <v>0</v>
      </c>
    </row>
    <row r="63" spans="1:171" s="12" customFormat="1" ht="75" x14ac:dyDescent="0.25">
      <c r="A63" s="31">
        <v>44</v>
      </c>
      <c r="B63" s="34" t="s">
        <v>124</v>
      </c>
      <c r="C63" s="40" t="s">
        <v>127</v>
      </c>
      <c r="D63" s="24">
        <f t="shared" si="0"/>
        <v>500</v>
      </c>
      <c r="E63" s="24">
        <v>200</v>
      </c>
      <c r="F63" s="24">
        <v>0</v>
      </c>
      <c r="G63" s="24">
        <v>250</v>
      </c>
      <c r="H63" s="24">
        <v>0</v>
      </c>
      <c r="I63" s="24">
        <v>0</v>
      </c>
      <c r="J63" s="24">
        <v>50</v>
      </c>
      <c r="K63" s="24">
        <v>0</v>
      </c>
      <c r="L63" s="24"/>
      <c r="M63" s="24"/>
      <c r="N63" s="24"/>
      <c r="O63" s="24"/>
      <c r="P63" s="24"/>
      <c r="Q63" s="24"/>
      <c r="R63" s="24"/>
      <c r="S63" s="24">
        <v>0</v>
      </c>
      <c r="T63" s="24">
        <v>0</v>
      </c>
      <c r="U63" s="24">
        <v>0</v>
      </c>
      <c r="V63" s="24">
        <v>0</v>
      </c>
      <c r="W63" s="24">
        <v>0</v>
      </c>
      <c r="X63" s="24">
        <v>0</v>
      </c>
      <c r="Y63" s="24">
        <v>0</v>
      </c>
      <c r="Z63" s="24">
        <v>0</v>
      </c>
      <c r="AA63" s="24">
        <v>0</v>
      </c>
      <c r="AB63" s="24">
        <v>0</v>
      </c>
      <c r="AC63" s="24">
        <v>0</v>
      </c>
      <c r="AD63" s="24">
        <v>0</v>
      </c>
      <c r="AE63" s="24">
        <v>0</v>
      </c>
      <c r="AF63" s="24">
        <v>0</v>
      </c>
      <c r="AG63" s="24">
        <v>0</v>
      </c>
      <c r="AH63" s="24">
        <v>0</v>
      </c>
      <c r="AI63" s="24">
        <v>0</v>
      </c>
      <c r="AJ63" s="24">
        <v>0</v>
      </c>
      <c r="AK63" s="24">
        <v>0</v>
      </c>
      <c r="AL63" s="24">
        <v>0</v>
      </c>
      <c r="AM63" s="24">
        <v>0</v>
      </c>
      <c r="AN63" s="24">
        <v>0</v>
      </c>
      <c r="AO63" s="24"/>
      <c r="AP63" s="24">
        <v>0</v>
      </c>
      <c r="AQ63" s="24">
        <v>0</v>
      </c>
      <c r="AR63" s="24">
        <v>0</v>
      </c>
      <c r="AS63" s="24"/>
      <c r="AT63" s="24">
        <v>0</v>
      </c>
      <c r="AU63" s="24">
        <v>0</v>
      </c>
      <c r="AV63" s="24">
        <v>0</v>
      </c>
      <c r="AW63" s="24"/>
      <c r="AX63" s="24"/>
      <c r="AY63" s="24"/>
      <c r="AZ63" s="24">
        <v>0</v>
      </c>
      <c r="BA63" s="24">
        <v>0</v>
      </c>
      <c r="BB63" s="24"/>
      <c r="BC63" s="24"/>
      <c r="BD63" s="24"/>
      <c r="BE63" s="24">
        <v>0</v>
      </c>
      <c r="BF63" s="24"/>
      <c r="BG63" s="24">
        <v>0</v>
      </c>
      <c r="BH63" s="24">
        <v>0</v>
      </c>
      <c r="BI63" s="24">
        <v>0</v>
      </c>
      <c r="BJ63" s="24">
        <v>0</v>
      </c>
      <c r="BK63" s="24">
        <v>0</v>
      </c>
      <c r="BL63" s="24">
        <v>0</v>
      </c>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f t="shared" si="1"/>
        <v>195</v>
      </c>
      <c r="CZ63" s="24">
        <v>137</v>
      </c>
      <c r="DA63" s="24"/>
      <c r="DB63" s="24"/>
      <c r="DC63" s="24"/>
      <c r="DD63" s="24"/>
      <c r="DE63" s="24"/>
      <c r="DF63" s="24"/>
      <c r="DG63" s="24"/>
      <c r="DH63" s="24"/>
      <c r="DI63" s="24"/>
      <c r="DJ63" s="24"/>
      <c r="DK63" s="24">
        <v>58</v>
      </c>
      <c r="DL63" s="24"/>
      <c r="DM63" s="24"/>
      <c r="DN63" s="24">
        <v>0</v>
      </c>
      <c r="DO63" s="24"/>
      <c r="DP63" s="24"/>
      <c r="DQ63" s="24">
        <f t="shared" si="2"/>
        <v>250</v>
      </c>
      <c r="DR63" s="24">
        <v>250</v>
      </c>
      <c r="DS63" s="24"/>
      <c r="DT63" s="24"/>
      <c r="DU63" s="24"/>
      <c r="DV63" s="24"/>
      <c r="DW63" s="24"/>
      <c r="DX63" s="24"/>
      <c r="DY63" s="24"/>
      <c r="DZ63" s="24"/>
      <c r="EA63" s="24"/>
      <c r="EB63" s="24"/>
      <c r="EC63" s="24"/>
      <c r="ED63" s="24"/>
      <c r="EE63" s="24"/>
      <c r="EF63" s="24"/>
      <c r="EG63" s="24"/>
      <c r="EH63" s="24"/>
      <c r="EI63" s="24">
        <v>0</v>
      </c>
      <c r="EJ63" s="24">
        <f t="shared" si="3"/>
        <v>0</v>
      </c>
      <c r="EK63" s="24"/>
      <c r="EL63" s="24"/>
      <c r="EM63" s="24"/>
      <c r="EN63" s="24"/>
      <c r="EO63" s="24"/>
      <c r="EP63" s="24">
        <f t="shared" si="4"/>
        <v>0</v>
      </c>
      <c r="EQ63" s="24">
        <f t="shared" si="5"/>
        <v>0</v>
      </c>
      <c r="ER63" s="24">
        <v>0</v>
      </c>
      <c r="ES63" s="24">
        <v>0</v>
      </c>
      <c r="ET63" s="24">
        <v>0</v>
      </c>
      <c r="EU63" s="24">
        <v>0</v>
      </c>
      <c r="EV63" s="24">
        <v>0</v>
      </c>
      <c r="EW63" s="24">
        <v>0</v>
      </c>
      <c r="EX63" s="52">
        <v>0</v>
      </c>
      <c r="EY63" s="52">
        <v>0</v>
      </c>
      <c r="EZ63" s="52">
        <f t="shared" si="6"/>
        <v>0</v>
      </c>
      <c r="FA63" s="52">
        <f t="shared" si="7"/>
        <v>0</v>
      </c>
      <c r="FB63" s="12">
        <v>500</v>
      </c>
      <c r="FC63" s="12">
        <f t="shared" si="8"/>
        <v>0</v>
      </c>
      <c r="FD63" s="12">
        <v>0</v>
      </c>
      <c r="FE63" s="12">
        <f t="shared" si="9"/>
        <v>0</v>
      </c>
      <c r="FF63" s="12">
        <v>0</v>
      </c>
      <c r="FG63" s="12">
        <f t="shared" si="10"/>
        <v>0</v>
      </c>
      <c r="FI63" s="41">
        <f t="shared" si="11"/>
        <v>200</v>
      </c>
      <c r="FJ63" s="41">
        <f t="shared" si="12"/>
        <v>250</v>
      </c>
      <c r="FK63" s="41">
        <f t="shared" si="13"/>
        <v>50</v>
      </c>
      <c r="FL63" s="41">
        <f t="shared" si="14"/>
        <v>500</v>
      </c>
      <c r="FN63" s="48">
        <v>500</v>
      </c>
      <c r="FO63" s="41">
        <f t="shared" si="15"/>
        <v>0</v>
      </c>
    </row>
    <row r="64" spans="1:171" s="12" customFormat="1" ht="18.75" x14ac:dyDescent="0.25">
      <c r="A64" s="35">
        <v>45</v>
      </c>
      <c r="B64" s="36" t="s">
        <v>125</v>
      </c>
      <c r="C64" s="38" t="s">
        <v>128</v>
      </c>
      <c r="D64" s="24">
        <f t="shared" si="0"/>
        <v>90.4</v>
      </c>
      <c r="E64" s="24">
        <v>39.700000000000003</v>
      </c>
      <c r="F64" s="24">
        <v>0</v>
      </c>
      <c r="G64" s="24">
        <v>50.7</v>
      </c>
      <c r="H64" s="24">
        <v>0</v>
      </c>
      <c r="I64" s="24">
        <v>0</v>
      </c>
      <c r="J64" s="24">
        <v>0</v>
      </c>
      <c r="K64" s="24">
        <v>0</v>
      </c>
      <c r="L64" s="24"/>
      <c r="M64" s="24"/>
      <c r="N64" s="24"/>
      <c r="O64" s="24"/>
      <c r="P64" s="24"/>
      <c r="Q64" s="24"/>
      <c r="R64" s="24"/>
      <c r="S64" s="24">
        <v>0</v>
      </c>
      <c r="T64" s="24">
        <v>0</v>
      </c>
      <c r="U64" s="24">
        <v>0</v>
      </c>
      <c r="V64" s="24">
        <v>0</v>
      </c>
      <c r="W64" s="24">
        <v>0</v>
      </c>
      <c r="X64" s="24">
        <v>0</v>
      </c>
      <c r="Y64" s="24">
        <v>0</v>
      </c>
      <c r="Z64" s="24">
        <v>0</v>
      </c>
      <c r="AA64" s="24">
        <v>0</v>
      </c>
      <c r="AB64" s="24">
        <v>0</v>
      </c>
      <c r="AC64" s="24">
        <v>0</v>
      </c>
      <c r="AD64" s="24">
        <v>0</v>
      </c>
      <c r="AE64" s="24">
        <v>0</v>
      </c>
      <c r="AF64" s="24">
        <v>0</v>
      </c>
      <c r="AG64" s="24">
        <v>0</v>
      </c>
      <c r="AH64" s="24">
        <v>0</v>
      </c>
      <c r="AI64" s="24">
        <v>0</v>
      </c>
      <c r="AJ64" s="24">
        <v>0</v>
      </c>
      <c r="AK64" s="24">
        <v>0</v>
      </c>
      <c r="AL64" s="24">
        <v>0</v>
      </c>
      <c r="AM64" s="24"/>
      <c r="AN64" s="24"/>
      <c r="AO64" s="24"/>
      <c r="AP64" s="24"/>
      <c r="AQ64" s="24"/>
      <c r="AR64" s="24">
        <v>0</v>
      </c>
      <c r="AS64" s="24"/>
      <c r="AT64" s="24">
        <v>0</v>
      </c>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f>SUM(CZ64:DP64)</f>
        <v>20</v>
      </c>
      <c r="CZ64" s="24">
        <v>10</v>
      </c>
      <c r="DA64" s="24"/>
      <c r="DB64" s="24"/>
      <c r="DC64" s="24"/>
      <c r="DD64" s="24"/>
      <c r="DE64" s="24"/>
      <c r="DF64" s="24"/>
      <c r="DG64" s="24"/>
      <c r="DH64" s="24"/>
      <c r="DI64" s="24"/>
      <c r="DJ64" s="24"/>
      <c r="DK64" s="24">
        <v>10</v>
      </c>
      <c r="DL64" s="24"/>
      <c r="DM64" s="24"/>
      <c r="DN64" s="24">
        <v>0</v>
      </c>
      <c r="DO64" s="24"/>
      <c r="DP64" s="24"/>
      <c r="DQ64" s="24">
        <f t="shared" si="2"/>
        <v>0</v>
      </c>
      <c r="DR64" s="24">
        <v>0</v>
      </c>
      <c r="DS64" s="24"/>
      <c r="DT64" s="24"/>
      <c r="DU64" s="24"/>
      <c r="DV64" s="24"/>
      <c r="DW64" s="24"/>
      <c r="DX64" s="24"/>
      <c r="DY64" s="24"/>
      <c r="DZ64" s="24"/>
      <c r="EA64" s="24"/>
      <c r="EB64" s="24"/>
      <c r="EC64" s="24"/>
      <c r="ED64" s="24"/>
      <c r="EE64" s="24"/>
      <c r="EF64" s="24"/>
      <c r="EG64" s="24"/>
      <c r="EH64" s="24"/>
      <c r="EI64" s="24">
        <v>0</v>
      </c>
      <c r="EJ64" s="24">
        <f t="shared" si="3"/>
        <v>11847</v>
      </c>
      <c r="EK64" s="24">
        <v>8880.5</v>
      </c>
      <c r="EL64" s="24">
        <v>131</v>
      </c>
      <c r="EM64" s="24">
        <v>5</v>
      </c>
      <c r="EN64" s="24">
        <v>2966.5</v>
      </c>
      <c r="EO64" s="24">
        <v>280</v>
      </c>
      <c r="EP64" s="24">
        <f t="shared" si="4"/>
        <v>0</v>
      </c>
      <c r="EQ64" s="24">
        <f t="shared" si="5"/>
        <v>0</v>
      </c>
      <c r="ER64" s="24"/>
      <c r="ES64" s="24"/>
      <c r="ET64" s="24"/>
      <c r="EU64" s="24">
        <v>0</v>
      </c>
      <c r="EV64" s="54"/>
      <c r="EW64" s="24"/>
      <c r="EX64" s="52">
        <v>8988.2261999999992</v>
      </c>
      <c r="EY64" s="52">
        <v>3435.5030000000002</v>
      </c>
      <c r="EZ64" s="52">
        <f t="shared" ref="EZ64" si="16">EX64-ER64-ET64</f>
        <v>8988.2261999999992</v>
      </c>
      <c r="FA64" s="52">
        <f t="shared" ref="FA64" si="17">EY64-EV64</f>
        <v>3435.5030000000002</v>
      </c>
      <c r="FB64" s="12">
        <v>90.4</v>
      </c>
      <c r="FC64" s="12">
        <f t="shared" si="8"/>
        <v>0</v>
      </c>
      <c r="FD64" s="12">
        <v>8988.2261999999992</v>
      </c>
      <c r="FE64" s="12">
        <f t="shared" si="9"/>
        <v>8988.2261999999992</v>
      </c>
      <c r="FF64" s="12">
        <v>3435.5030000000002</v>
      </c>
      <c r="FG64" s="12">
        <f t="shared" si="10"/>
        <v>3435.5030000000002</v>
      </c>
      <c r="FI64" s="41">
        <f t="shared" si="11"/>
        <v>39.700000000000003</v>
      </c>
      <c r="FJ64" s="41">
        <f t="shared" si="12"/>
        <v>50.7</v>
      </c>
      <c r="FK64" s="41">
        <f t="shared" si="13"/>
        <v>0</v>
      </c>
      <c r="FL64" s="41">
        <f t="shared" si="14"/>
        <v>90.4</v>
      </c>
      <c r="FN64" s="48">
        <v>90.4</v>
      </c>
      <c r="FO64" s="41">
        <f t="shared" si="15"/>
        <v>0</v>
      </c>
    </row>
    <row r="65" spans="1:171" s="12" customFormat="1" ht="18.75" x14ac:dyDescent="0.25">
      <c r="A65" s="35">
        <v>46</v>
      </c>
      <c r="B65" s="36" t="s">
        <v>126</v>
      </c>
      <c r="C65" s="38" t="s">
        <v>128</v>
      </c>
      <c r="D65" s="24">
        <f t="shared" si="0"/>
        <v>190.3</v>
      </c>
      <c r="E65" s="38">
        <v>78</v>
      </c>
      <c r="F65" s="38">
        <v>0</v>
      </c>
      <c r="G65" s="38">
        <v>93.7</v>
      </c>
      <c r="H65" s="38">
        <v>0</v>
      </c>
      <c r="I65" s="38">
        <v>14.7</v>
      </c>
      <c r="J65" s="38">
        <v>0</v>
      </c>
      <c r="K65" s="38">
        <v>0</v>
      </c>
      <c r="L65" s="38"/>
      <c r="M65" s="38"/>
      <c r="N65" s="38"/>
      <c r="O65" s="38"/>
      <c r="P65" s="38"/>
      <c r="Q65" s="38"/>
      <c r="R65" s="38"/>
      <c r="S65" s="38">
        <v>0</v>
      </c>
      <c r="T65" s="38">
        <v>0</v>
      </c>
      <c r="U65" s="38">
        <v>0</v>
      </c>
      <c r="V65" s="38">
        <v>0</v>
      </c>
      <c r="W65" s="38">
        <v>0</v>
      </c>
      <c r="X65" s="38">
        <v>0</v>
      </c>
      <c r="Y65" s="38">
        <v>0</v>
      </c>
      <c r="Z65" s="38">
        <v>0</v>
      </c>
      <c r="AA65" s="38">
        <v>0</v>
      </c>
      <c r="AB65" s="38">
        <v>0</v>
      </c>
      <c r="AC65" s="38">
        <v>0</v>
      </c>
      <c r="AD65" s="38">
        <v>0</v>
      </c>
      <c r="AE65" s="38">
        <v>0</v>
      </c>
      <c r="AF65" s="38">
        <v>0</v>
      </c>
      <c r="AG65" s="38">
        <v>0</v>
      </c>
      <c r="AH65" s="38">
        <v>0</v>
      </c>
      <c r="AI65" s="38">
        <v>0</v>
      </c>
      <c r="AJ65" s="38">
        <v>0</v>
      </c>
      <c r="AK65" s="38">
        <v>0</v>
      </c>
      <c r="AL65" s="38">
        <v>0</v>
      </c>
      <c r="AM65" s="38"/>
      <c r="AN65" s="38"/>
      <c r="AO65" s="38"/>
      <c r="AP65" s="38"/>
      <c r="AQ65" s="38"/>
      <c r="AR65" s="38">
        <v>1.3</v>
      </c>
      <c r="AS65" s="38"/>
      <c r="AT65" s="24">
        <v>2.2999999999999998</v>
      </c>
      <c r="AU65" s="24">
        <v>0.3</v>
      </c>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24">
        <f>SUM(CZ65:DP65)</f>
        <v>90</v>
      </c>
      <c r="CZ65" s="38">
        <v>45</v>
      </c>
      <c r="DA65" s="38"/>
      <c r="DB65" s="38"/>
      <c r="DC65" s="38"/>
      <c r="DD65" s="38"/>
      <c r="DE65" s="38"/>
      <c r="DF65" s="38"/>
      <c r="DG65" s="38"/>
      <c r="DH65" s="38"/>
      <c r="DI65" s="38"/>
      <c r="DJ65" s="38"/>
      <c r="DK65" s="38">
        <v>33</v>
      </c>
      <c r="DL65" s="38"/>
      <c r="DM65" s="38"/>
      <c r="DN65" s="38">
        <v>12</v>
      </c>
      <c r="DO65" s="38"/>
      <c r="DP65" s="38"/>
      <c r="DQ65" s="38">
        <f>SUM(DR65:EH65)</f>
        <v>25</v>
      </c>
      <c r="DR65" s="38">
        <v>25</v>
      </c>
      <c r="DS65" s="38"/>
      <c r="DT65" s="38"/>
      <c r="DU65" s="38"/>
      <c r="DV65" s="38"/>
      <c r="DW65" s="38"/>
      <c r="DX65" s="38"/>
      <c r="DY65" s="38"/>
      <c r="DZ65" s="38"/>
      <c r="EA65" s="38"/>
      <c r="EB65" s="38"/>
      <c r="EC65" s="38"/>
      <c r="ED65" s="38"/>
      <c r="EE65" s="38"/>
      <c r="EF65" s="38"/>
      <c r="EG65" s="38"/>
      <c r="EH65" s="38"/>
      <c r="EI65" s="38">
        <v>1</v>
      </c>
      <c r="EJ65" s="38">
        <f t="shared" si="3"/>
        <v>0</v>
      </c>
      <c r="EK65" s="38"/>
      <c r="EL65" s="38"/>
      <c r="EM65" s="38"/>
      <c r="EN65" s="38"/>
      <c r="EO65" s="38"/>
      <c r="EP65" s="38">
        <f t="shared" si="4"/>
        <v>19199.590000000004</v>
      </c>
      <c r="EQ65" s="54">
        <f>SUM(ER65:EU65)</f>
        <v>14234.090000000002</v>
      </c>
      <c r="ER65" s="54">
        <v>13556.2</v>
      </c>
      <c r="ES65" s="54">
        <v>0</v>
      </c>
      <c r="ET65" s="54">
        <v>652.69000000000005</v>
      </c>
      <c r="EU65" s="54">
        <v>25.2</v>
      </c>
      <c r="EV65" s="54">
        <v>4965.5</v>
      </c>
      <c r="EW65" s="54">
        <v>1207.21</v>
      </c>
      <c r="EX65" s="51">
        <v>14291.391800000001</v>
      </c>
      <c r="EY65" s="51">
        <v>4378.4250000000002</v>
      </c>
      <c r="EZ65" s="52">
        <f t="shared" si="6"/>
        <v>82.501800000000458</v>
      </c>
      <c r="FA65" s="52">
        <f t="shared" si="7"/>
        <v>-587.07499999999982</v>
      </c>
      <c r="FB65" s="12">
        <v>190.3</v>
      </c>
      <c r="FC65" s="12">
        <f t="shared" si="8"/>
        <v>0</v>
      </c>
      <c r="FD65" s="12">
        <v>14331.093800000001</v>
      </c>
      <c r="FE65" s="12">
        <f t="shared" si="9"/>
        <v>97.003799999998591</v>
      </c>
      <c r="FF65" s="12">
        <v>4378.4250000000002</v>
      </c>
      <c r="FG65" s="12">
        <f t="shared" si="10"/>
        <v>-587.07499999999982</v>
      </c>
      <c r="FI65" s="41">
        <f t="shared" si="11"/>
        <v>79.3</v>
      </c>
      <c r="FJ65" s="41">
        <f t="shared" si="12"/>
        <v>96</v>
      </c>
      <c r="FK65" s="41">
        <f t="shared" si="13"/>
        <v>15</v>
      </c>
      <c r="FL65" s="41">
        <f t="shared" si="14"/>
        <v>190.3</v>
      </c>
      <c r="FN65" s="48">
        <v>190.3</v>
      </c>
      <c r="FO65" s="41">
        <f t="shared" si="15"/>
        <v>0</v>
      </c>
    </row>
    <row r="66" spans="1:171" s="12" customFormat="1" hidden="1" x14ac:dyDescent="0.3">
      <c r="A66" s="38"/>
      <c r="B66" s="38"/>
      <c r="C66" s="38"/>
      <c r="D66" s="24">
        <f t="shared" ref="D66:D70" si="18">SUM(E66:CX66)</f>
        <v>0</v>
      </c>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24">
        <f t="shared" si="1"/>
        <v>0</v>
      </c>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f t="shared" si="3"/>
        <v>0</v>
      </c>
      <c r="EK66" s="38"/>
      <c r="EL66" s="38"/>
      <c r="EM66" s="38"/>
      <c r="EN66" s="38"/>
      <c r="EO66" s="38"/>
      <c r="EP66" s="38">
        <f t="shared" si="4"/>
        <v>0</v>
      </c>
      <c r="EQ66" s="54">
        <f t="shared" si="5"/>
        <v>0</v>
      </c>
      <c r="ER66" s="54"/>
      <c r="ES66" s="54"/>
      <c r="ET66" s="54"/>
      <c r="EU66" s="54"/>
      <c r="EV66" s="54"/>
      <c r="EW66" s="54"/>
      <c r="EX66" s="51"/>
      <c r="EY66" s="51"/>
      <c r="EZ66" s="51"/>
      <c r="FA66" s="51"/>
      <c r="FE66" s="12">
        <f t="shared" si="9"/>
        <v>0</v>
      </c>
      <c r="FI66" s="41">
        <f t="shared" si="11"/>
        <v>0</v>
      </c>
      <c r="FJ66" s="41">
        <f t="shared" si="12"/>
        <v>0</v>
      </c>
      <c r="FK66" s="41">
        <f t="shared" ref="FK66:FK76" si="19">I66+J66+K66+AM66+AN66+AQ66+AU66+AV66+AZ66+BA66+BL66</f>
        <v>0</v>
      </c>
      <c r="FL66" s="41">
        <f t="shared" si="14"/>
        <v>0</v>
      </c>
    </row>
    <row r="67" spans="1:171" s="12" customFormat="1" hidden="1" x14ac:dyDescent="0.3">
      <c r="A67" s="38"/>
      <c r="B67" s="38"/>
      <c r="C67" s="38"/>
      <c r="D67" s="24">
        <f t="shared" si="18"/>
        <v>0</v>
      </c>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24">
        <f t="shared" si="1"/>
        <v>0</v>
      </c>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f t="shared" si="3"/>
        <v>0</v>
      </c>
      <c r="EK67" s="38"/>
      <c r="EL67" s="38"/>
      <c r="EM67" s="38"/>
      <c r="EN67" s="38"/>
      <c r="EO67" s="38"/>
      <c r="EP67" s="38">
        <f t="shared" si="4"/>
        <v>0</v>
      </c>
      <c r="EQ67" s="54">
        <f t="shared" si="5"/>
        <v>0</v>
      </c>
      <c r="ER67" s="54"/>
      <c r="ES67" s="54"/>
      <c r="ET67" s="54"/>
      <c r="EU67" s="54"/>
      <c r="EV67" s="54"/>
      <c r="EW67" s="54"/>
      <c r="EX67" s="51"/>
      <c r="EY67" s="51"/>
      <c r="EZ67" s="51"/>
      <c r="FA67" s="51"/>
      <c r="FE67" s="12">
        <f t="shared" si="9"/>
        <v>0</v>
      </c>
      <c r="FI67" s="41">
        <f t="shared" si="11"/>
        <v>0</v>
      </c>
      <c r="FJ67" s="41">
        <f t="shared" si="12"/>
        <v>0</v>
      </c>
      <c r="FK67" s="41">
        <f t="shared" si="19"/>
        <v>0</v>
      </c>
      <c r="FL67" s="41">
        <f t="shared" si="14"/>
        <v>0</v>
      </c>
    </row>
    <row r="68" spans="1:171" s="12" customFormat="1" hidden="1" x14ac:dyDescent="0.3">
      <c r="A68" s="38"/>
      <c r="B68" s="38"/>
      <c r="C68" s="38"/>
      <c r="D68" s="24">
        <f t="shared" si="18"/>
        <v>0</v>
      </c>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24">
        <f t="shared" si="1"/>
        <v>0</v>
      </c>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f t="shared" si="3"/>
        <v>0</v>
      </c>
      <c r="EK68" s="38"/>
      <c r="EL68" s="38"/>
      <c r="EM68" s="38"/>
      <c r="EN68" s="38"/>
      <c r="EO68" s="38"/>
      <c r="EP68" s="38">
        <f t="shared" si="4"/>
        <v>0</v>
      </c>
      <c r="EQ68" s="54">
        <f t="shared" si="5"/>
        <v>0</v>
      </c>
      <c r="ER68" s="54"/>
      <c r="ES68" s="54"/>
      <c r="ET68" s="54"/>
      <c r="EU68" s="54"/>
      <c r="EV68" s="54"/>
      <c r="EW68" s="54"/>
      <c r="EX68" s="51"/>
      <c r="EY68" s="51"/>
      <c r="EZ68" s="51"/>
      <c r="FA68" s="51"/>
      <c r="FE68" s="12">
        <f t="shared" si="9"/>
        <v>0</v>
      </c>
      <c r="FI68" s="41">
        <f t="shared" si="11"/>
        <v>0</v>
      </c>
      <c r="FJ68" s="41">
        <f t="shared" si="12"/>
        <v>0</v>
      </c>
      <c r="FK68" s="41">
        <f t="shared" si="19"/>
        <v>0</v>
      </c>
      <c r="FL68" s="41">
        <f t="shared" si="14"/>
        <v>0</v>
      </c>
    </row>
    <row r="69" spans="1:171" s="12" customFormat="1" hidden="1" x14ac:dyDescent="0.3">
      <c r="A69" s="38"/>
      <c r="B69" s="38"/>
      <c r="C69" s="38"/>
      <c r="D69" s="24">
        <f t="shared" si="18"/>
        <v>0</v>
      </c>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24">
        <f t="shared" si="1"/>
        <v>0</v>
      </c>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f t="shared" si="3"/>
        <v>0</v>
      </c>
      <c r="EK69" s="38"/>
      <c r="EL69" s="38"/>
      <c r="EM69" s="38"/>
      <c r="EN69" s="38"/>
      <c r="EO69" s="38"/>
      <c r="EP69" s="38">
        <f t="shared" si="4"/>
        <v>0</v>
      </c>
      <c r="EQ69" s="54">
        <f t="shared" si="5"/>
        <v>0</v>
      </c>
      <c r="ER69" s="54"/>
      <c r="ES69" s="54"/>
      <c r="ET69" s="54"/>
      <c r="EU69" s="54"/>
      <c r="EV69" s="54"/>
      <c r="EW69" s="54"/>
      <c r="EX69" s="51"/>
      <c r="EY69" s="51"/>
      <c r="EZ69" s="51"/>
      <c r="FA69" s="51"/>
      <c r="FE69" s="12">
        <f t="shared" si="9"/>
        <v>0</v>
      </c>
      <c r="FI69" s="41">
        <f t="shared" si="11"/>
        <v>0</v>
      </c>
      <c r="FJ69" s="41">
        <f t="shared" si="12"/>
        <v>0</v>
      </c>
      <c r="FK69" s="41">
        <f t="shared" si="19"/>
        <v>0</v>
      </c>
      <c r="FL69" s="41">
        <f t="shared" si="14"/>
        <v>0</v>
      </c>
    </row>
    <row r="70" spans="1:171" s="12" customFormat="1" hidden="1" x14ac:dyDescent="0.3">
      <c r="A70" s="38"/>
      <c r="B70" s="38"/>
      <c r="C70" s="38"/>
      <c r="D70" s="24">
        <f t="shared" si="18"/>
        <v>0</v>
      </c>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24">
        <f t="shared" si="1"/>
        <v>0</v>
      </c>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f t="shared" si="3"/>
        <v>0</v>
      </c>
      <c r="EK70" s="38"/>
      <c r="EL70" s="38"/>
      <c r="EM70" s="38"/>
      <c r="EN70" s="38"/>
      <c r="EO70" s="38"/>
      <c r="EP70" s="38">
        <f t="shared" si="4"/>
        <v>0</v>
      </c>
      <c r="EQ70" s="54">
        <f t="shared" si="5"/>
        <v>0</v>
      </c>
      <c r="ER70" s="54"/>
      <c r="ES70" s="54"/>
      <c r="ET70" s="54"/>
      <c r="EU70" s="54"/>
      <c r="EV70" s="54"/>
      <c r="EW70" s="54"/>
      <c r="EX70" s="51"/>
      <c r="EY70" s="51"/>
      <c r="EZ70" s="51"/>
      <c r="FA70" s="51"/>
      <c r="FE70" s="12">
        <f t="shared" si="9"/>
        <v>0</v>
      </c>
      <c r="FI70" s="41">
        <f t="shared" si="11"/>
        <v>0</v>
      </c>
      <c r="FJ70" s="41">
        <f t="shared" si="12"/>
        <v>0</v>
      </c>
      <c r="FK70" s="41">
        <f t="shared" si="19"/>
        <v>0</v>
      </c>
      <c r="FL70" s="41">
        <f t="shared" si="14"/>
        <v>0</v>
      </c>
    </row>
    <row r="71" spans="1:171" s="12" customFormat="1" hidden="1" x14ac:dyDescent="0.3">
      <c r="A71" s="19" t="s">
        <v>47</v>
      </c>
      <c r="B71" s="18" t="s">
        <v>54</v>
      </c>
      <c r="C71" s="38"/>
      <c r="D71" s="24">
        <f>SUM(E71:CX71)</f>
        <v>0</v>
      </c>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f>SUM(CZ71:DP71)</f>
        <v>0</v>
      </c>
      <c r="CZ71" s="24"/>
      <c r="DA71" s="24"/>
      <c r="DB71" s="24"/>
      <c r="DC71" s="24"/>
      <c r="DD71" s="24"/>
      <c r="DE71" s="24"/>
      <c r="DF71" s="24"/>
      <c r="DG71" s="24"/>
      <c r="DH71" s="24"/>
      <c r="DI71" s="24"/>
      <c r="DJ71" s="24"/>
      <c r="DK71" s="24"/>
      <c r="DL71" s="24"/>
      <c r="DM71" s="24"/>
      <c r="DN71" s="24"/>
      <c r="DO71" s="24"/>
      <c r="DP71" s="24"/>
      <c r="DQ71" s="24">
        <f>SUM(DR71:EH71)</f>
        <v>0</v>
      </c>
      <c r="DR71" s="24"/>
      <c r="DS71" s="24"/>
      <c r="DT71" s="24"/>
      <c r="DU71" s="24"/>
      <c r="DV71" s="24"/>
      <c r="DW71" s="24"/>
      <c r="DX71" s="24"/>
      <c r="DY71" s="24"/>
      <c r="DZ71" s="24"/>
      <c r="EA71" s="24"/>
      <c r="EB71" s="24"/>
      <c r="EC71" s="24"/>
      <c r="ED71" s="24"/>
      <c r="EE71" s="24"/>
      <c r="EF71" s="24"/>
      <c r="EG71" s="24"/>
      <c r="EH71" s="24"/>
      <c r="EI71" s="24"/>
      <c r="EJ71" s="38">
        <f>EK71+EN71</f>
        <v>0</v>
      </c>
      <c r="EK71" s="38"/>
      <c r="EL71" s="38"/>
      <c r="EM71" s="38"/>
      <c r="EN71" s="38"/>
      <c r="EO71" s="38"/>
      <c r="EP71" s="38">
        <f t="shared" si="4"/>
        <v>0</v>
      </c>
      <c r="EQ71" s="54">
        <f t="shared" si="5"/>
        <v>0</v>
      </c>
      <c r="ER71" s="54"/>
      <c r="ES71" s="54"/>
      <c r="ET71" s="54"/>
      <c r="EU71" s="54"/>
      <c r="EV71" s="54"/>
      <c r="EW71" s="54"/>
      <c r="EX71" s="51"/>
      <c r="EY71" s="51"/>
      <c r="EZ71" s="51"/>
      <c r="FA71" s="51"/>
      <c r="FE71" s="12">
        <f t="shared" si="9"/>
        <v>0</v>
      </c>
      <c r="FI71" s="41">
        <f t="shared" si="11"/>
        <v>0</v>
      </c>
      <c r="FJ71" s="41">
        <f t="shared" si="12"/>
        <v>0</v>
      </c>
      <c r="FK71" s="41">
        <f t="shared" si="19"/>
        <v>0</v>
      </c>
      <c r="FL71" s="41">
        <f t="shared" si="14"/>
        <v>0</v>
      </c>
    </row>
    <row r="72" spans="1:171" s="12" customFormat="1" hidden="1" x14ac:dyDescent="0.3">
      <c r="A72" s="19" t="s">
        <v>48</v>
      </c>
      <c r="B72" s="18" t="s">
        <v>55</v>
      </c>
      <c r="C72" s="38"/>
      <c r="D72" s="24">
        <f>SUM(E72:CX72)</f>
        <v>0</v>
      </c>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f>SUM(CZ72:DP72)</f>
        <v>0</v>
      </c>
      <c r="CZ72" s="24"/>
      <c r="DA72" s="24"/>
      <c r="DB72" s="24"/>
      <c r="DC72" s="24"/>
      <c r="DD72" s="24"/>
      <c r="DE72" s="24"/>
      <c r="DF72" s="24"/>
      <c r="DG72" s="24"/>
      <c r="DH72" s="24"/>
      <c r="DI72" s="24"/>
      <c r="DJ72" s="24"/>
      <c r="DK72" s="24"/>
      <c r="DL72" s="24"/>
      <c r="DM72" s="24"/>
      <c r="DN72" s="24"/>
      <c r="DO72" s="24"/>
      <c r="DP72" s="24"/>
      <c r="DQ72" s="24">
        <f>SUM(DR72:EH72)</f>
        <v>0</v>
      </c>
      <c r="DR72" s="24"/>
      <c r="DS72" s="24"/>
      <c r="DT72" s="24"/>
      <c r="DU72" s="24"/>
      <c r="DV72" s="24"/>
      <c r="DW72" s="24"/>
      <c r="DX72" s="24"/>
      <c r="DY72" s="24"/>
      <c r="DZ72" s="24"/>
      <c r="EA72" s="24"/>
      <c r="EB72" s="24"/>
      <c r="EC72" s="24"/>
      <c r="ED72" s="24"/>
      <c r="EE72" s="24"/>
      <c r="EF72" s="24"/>
      <c r="EG72" s="24"/>
      <c r="EH72" s="24"/>
      <c r="EI72" s="24"/>
      <c r="EJ72" s="38">
        <f t="shared" ref="EJ72:EJ73" si="20">EK72+EN72</f>
        <v>0</v>
      </c>
      <c r="EK72" s="38"/>
      <c r="EL72" s="38"/>
      <c r="EM72" s="38"/>
      <c r="EN72" s="38"/>
      <c r="EO72" s="38"/>
      <c r="EP72" s="38">
        <f t="shared" si="4"/>
        <v>0</v>
      </c>
      <c r="EQ72" s="54">
        <f t="shared" si="5"/>
        <v>0</v>
      </c>
      <c r="ER72" s="54"/>
      <c r="ES72" s="54"/>
      <c r="ET72" s="54"/>
      <c r="EU72" s="54"/>
      <c r="EV72" s="54"/>
      <c r="EW72" s="54"/>
      <c r="EX72" s="51"/>
      <c r="EY72" s="51"/>
      <c r="EZ72" s="51"/>
      <c r="FA72" s="51"/>
      <c r="FE72" s="12">
        <f t="shared" si="9"/>
        <v>0</v>
      </c>
      <c r="FI72" s="41">
        <f t="shared" si="11"/>
        <v>0</v>
      </c>
      <c r="FJ72" s="41">
        <f t="shared" si="12"/>
        <v>0</v>
      </c>
      <c r="FK72" s="41">
        <f t="shared" si="19"/>
        <v>0</v>
      </c>
      <c r="FL72" s="41">
        <f t="shared" si="14"/>
        <v>0</v>
      </c>
    </row>
    <row r="73" spans="1:171" s="12" customFormat="1" hidden="1" x14ac:dyDescent="0.3">
      <c r="A73" s="19" t="s">
        <v>49</v>
      </c>
      <c r="B73" s="18" t="s">
        <v>56</v>
      </c>
      <c r="C73" s="38"/>
      <c r="D73" s="24">
        <f>SUM(E73:CX73)</f>
        <v>0</v>
      </c>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f>SUM(CZ73:DP73)</f>
        <v>0</v>
      </c>
      <c r="CZ73" s="24"/>
      <c r="DA73" s="24"/>
      <c r="DB73" s="24"/>
      <c r="DC73" s="24"/>
      <c r="DD73" s="24"/>
      <c r="DE73" s="24"/>
      <c r="DF73" s="24"/>
      <c r="DG73" s="24"/>
      <c r="DH73" s="24"/>
      <c r="DI73" s="24"/>
      <c r="DJ73" s="24"/>
      <c r="DK73" s="24"/>
      <c r="DL73" s="24"/>
      <c r="DM73" s="24"/>
      <c r="DN73" s="24"/>
      <c r="DO73" s="24"/>
      <c r="DP73" s="24"/>
      <c r="DQ73" s="24">
        <f>SUM(DR73:EH73)</f>
        <v>0</v>
      </c>
      <c r="DR73" s="24"/>
      <c r="DS73" s="24"/>
      <c r="DT73" s="24"/>
      <c r="DU73" s="24"/>
      <c r="DV73" s="24"/>
      <c r="DW73" s="24"/>
      <c r="DX73" s="24"/>
      <c r="DY73" s="24"/>
      <c r="DZ73" s="24"/>
      <c r="EA73" s="24"/>
      <c r="EB73" s="24"/>
      <c r="EC73" s="24"/>
      <c r="ED73" s="24"/>
      <c r="EE73" s="24"/>
      <c r="EF73" s="24"/>
      <c r="EG73" s="24"/>
      <c r="EH73" s="24"/>
      <c r="EI73" s="24"/>
      <c r="EJ73" s="38">
        <f t="shared" si="20"/>
        <v>0</v>
      </c>
      <c r="EK73" s="38"/>
      <c r="EL73" s="38"/>
      <c r="EM73" s="38"/>
      <c r="EN73" s="38"/>
      <c r="EO73" s="38"/>
      <c r="EP73" s="38">
        <f t="shared" ref="EP73" si="21">EQ73+EV73</f>
        <v>0</v>
      </c>
      <c r="EQ73" s="54">
        <f t="shared" ref="EQ73" si="22">SUM(ER73:EU73)</f>
        <v>0</v>
      </c>
      <c r="ER73" s="54"/>
      <c r="ES73" s="54"/>
      <c r="ET73" s="54"/>
      <c r="EU73" s="54"/>
      <c r="EV73" s="54"/>
      <c r="EW73" s="54"/>
      <c r="EX73" s="51"/>
      <c r="EY73" s="51"/>
      <c r="EZ73" s="51"/>
      <c r="FA73" s="51"/>
      <c r="FE73" s="12">
        <f t="shared" si="9"/>
        <v>0</v>
      </c>
      <c r="FI73" s="41">
        <f t="shared" si="11"/>
        <v>0</v>
      </c>
      <c r="FJ73" s="41">
        <f t="shared" si="12"/>
        <v>0</v>
      </c>
      <c r="FK73" s="41">
        <f t="shared" si="19"/>
        <v>0</v>
      </c>
      <c r="FL73" s="41">
        <f t="shared" si="14"/>
        <v>0</v>
      </c>
    </row>
    <row r="74" spans="1:171" s="21" customFormat="1" ht="22.5" customHeight="1" x14ac:dyDescent="0.25">
      <c r="A74" s="20"/>
      <c r="B74" s="15" t="s">
        <v>50</v>
      </c>
      <c r="C74" s="23" t="s">
        <v>53</v>
      </c>
      <c r="D74" s="17">
        <f t="shared" ref="D74:AI74" si="23">SUMIFS(D20:D73,$C$20:$C$73,"Городской")</f>
        <v>36842.799999999996</v>
      </c>
      <c r="E74" s="39">
        <f t="shared" si="23"/>
        <v>16381.499999999998</v>
      </c>
      <c r="F74" s="17">
        <f t="shared" si="23"/>
        <v>0</v>
      </c>
      <c r="G74" s="17">
        <f t="shared" si="23"/>
        <v>16430.5</v>
      </c>
      <c r="H74" s="17">
        <f t="shared" si="23"/>
        <v>0</v>
      </c>
      <c r="I74" s="17">
        <f t="shared" si="23"/>
        <v>1038.5</v>
      </c>
      <c r="J74" s="17">
        <f t="shared" si="23"/>
        <v>2142.1000000000004</v>
      </c>
      <c r="K74" s="17">
        <f t="shared" si="23"/>
        <v>0</v>
      </c>
      <c r="L74" s="17">
        <f t="shared" si="23"/>
        <v>0</v>
      </c>
      <c r="M74" s="17">
        <f t="shared" si="23"/>
        <v>0</v>
      </c>
      <c r="N74" s="17">
        <f t="shared" si="23"/>
        <v>0</v>
      </c>
      <c r="O74" s="17">
        <f t="shared" si="23"/>
        <v>0</v>
      </c>
      <c r="P74" s="17">
        <f t="shared" si="23"/>
        <v>0</v>
      </c>
      <c r="Q74" s="17">
        <f t="shared" si="23"/>
        <v>0</v>
      </c>
      <c r="R74" s="17">
        <f t="shared" si="23"/>
        <v>0</v>
      </c>
      <c r="S74" s="17">
        <f t="shared" si="23"/>
        <v>0</v>
      </c>
      <c r="T74" s="17">
        <f t="shared" si="23"/>
        <v>0</v>
      </c>
      <c r="U74" s="17">
        <f t="shared" si="23"/>
        <v>0</v>
      </c>
      <c r="V74" s="17">
        <f t="shared" si="23"/>
        <v>24.7</v>
      </c>
      <c r="W74" s="17">
        <f t="shared" si="23"/>
        <v>1.3</v>
      </c>
      <c r="X74" s="17">
        <f t="shared" si="23"/>
        <v>2</v>
      </c>
      <c r="Y74" s="17">
        <f t="shared" si="23"/>
        <v>64.7</v>
      </c>
      <c r="Z74" s="17">
        <f t="shared" si="23"/>
        <v>6</v>
      </c>
      <c r="AA74" s="17">
        <f t="shared" si="23"/>
        <v>1</v>
      </c>
      <c r="AB74" s="17">
        <f t="shared" si="23"/>
        <v>0</v>
      </c>
      <c r="AC74" s="17">
        <f t="shared" si="23"/>
        <v>0</v>
      </c>
      <c r="AD74" s="17">
        <f t="shared" si="23"/>
        <v>0</v>
      </c>
      <c r="AE74" s="17">
        <f t="shared" si="23"/>
        <v>15</v>
      </c>
      <c r="AF74" s="17">
        <f t="shared" si="23"/>
        <v>0</v>
      </c>
      <c r="AG74" s="17">
        <f t="shared" si="23"/>
        <v>0</v>
      </c>
      <c r="AH74" s="17">
        <f t="shared" si="23"/>
        <v>0.3</v>
      </c>
      <c r="AI74" s="17">
        <f t="shared" si="23"/>
        <v>0</v>
      </c>
      <c r="AJ74" s="17">
        <f t="shared" ref="AJ74:BO74" si="24">SUMIFS(AJ20:AJ73,$C$20:$C$73,"Городской")</f>
        <v>46.7</v>
      </c>
      <c r="AK74" s="17">
        <f t="shared" si="24"/>
        <v>130.4</v>
      </c>
      <c r="AL74" s="17">
        <f t="shared" si="24"/>
        <v>32.700000000000003</v>
      </c>
      <c r="AM74" s="17">
        <f t="shared" si="24"/>
        <v>13.7</v>
      </c>
      <c r="AN74" s="17">
        <f t="shared" si="24"/>
        <v>10</v>
      </c>
      <c r="AO74" s="17">
        <f t="shared" si="24"/>
        <v>0</v>
      </c>
      <c r="AP74" s="17">
        <f t="shared" si="24"/>
        <v>5</v>
      </c>
      <c r="AQ74" s="17">
        <f t="shared" si="24"/>
        <v>1</v>
      </c>
      <c r="AR74" s="17">
        <f t="shared" si="24"/>
        <v>54.100000000000009</v>
      </c>
      <c r="AS74" s="17">
        <f t="shared" si="24"/>
        <v>0</v>
      </c>
      <c r="AT74" s="17">
        <f t="shared" si="24"/>
        <v>96.2</v>
      </c>
      <c r="AU74" s="17">
        <f t="shared" si="24"/>
        <v>11.7</v>
      </c>
      <c r="AV74" s="17">
        <f t="shared" si="24"/>
        <v>8.6000000000000014</v>
      </c>
      <c r="AW74" s="17">
        <f t="shared" si="24"/>
        <v>0</v>
      </c>
      <c r="AX74" s="17">
        <f t="shared" si="24"/>
        <v>0</v>
      </c>
      <c r="AY74" s="17">
        <f t="shared" si="24"/>
        <v>0</v>
      </c>
      <c r="AZ74" s="17">
        <f t="shared" si="24"/>
        <v>5</v>
      </c>
      <c r="BA74" s="17">
        <f t="shared" si="24"/>
        <v>1</v>
      </c>
      <c r="BB74" s="17">
        <f t="shared" si="24"/>
        <v>0</v>
      </c>
      <c r="BC74" s="17">
        <f t="shared" si="24"/>
        <v>0</v>
      </c>
      <c r="BD74" s="17">
        <f t="shared" si="24"/>
        <v>0</v>
      </c>
      <c r="BE74" s="17">
        <f t="shared" si="24"/>
        <v>5</v>
      </c>
      <c r="BF74" s="17">
        <f t="shared" si="24"/>
        <v>0</v>
      </c>
      <c r="BG74" s="17">
        <f t="shared" si="24"/>
        <v>2</v>
      </c>
      <c r="BH74" s="17">
        <f t="shared" si="24"/>
        <v>5.4</v>
      </c>
      <c r="BI74" s="17">
        <f t="shared" si="24"/>
        <v>1</v>
      </c>
      <c r="BJ74" s="17">
        <f t="shared" si="24"/>
        <v>28.3</v>
      </c>
      <c r="BK74" s="17">
        <f t="shared" si="24"/>
        <v>27.7</v>
      </c>
      <c r="BL74" s="17">
        <f t="shared" si="24"/>
        <v>1.7</v>
      </c>
      <c r="BM74" s="17">
        <f t="shared" si="24"/>
        <v>0</v>
      </c>
      <c r="BN74" s="17">
        <f t="shared" si="24"/>
        <v>0</v>
      </c>
      <c r="BO74" s="17">
        <f t="shared" si="24"/>
        <v>209</v>
      </c>
      <c r="BP74" s="17">
        <f t="shared" ref="BP74:CU74" si="25">SUMIFS(BP20:BP73,$C$20:$C$73,"Городской")</f>
        <v>0</v>
      </c>
      <c r="BQ74" s="17">
        <f t="shared" si="25"/>
        <v>0</v>
      </c>
      <c r="BR74" s="17">
        <f t="shared" si="25"/>
        <v>0</v>
      </c>
      <c r="BS74" s="17">
        <f t="shared" si="25"/>
        <v>39</v>
      </c>
      <c r="BT74" s="17">
        <f t="shared" si="25"/>
        <v>0</v>
      </c>
      <c r="BU74" s="17">
        <f t="shared" si="25"/>
        <v>0</v>
      </c>
      <c r="BV74" s="17">
        <f t="shared" si="25"/>
        <v>0</v>
      </c>
      <c r="BW74" s="17">
        <f t="shared" si="25"/>
        <v>0</v>
      </c>
      <c r="BX74" s="17">
        <f t="shared" si="25"/>
        <v>0</v>
      </c>
      <c r="BY74" s="17">
        <f t="shared" si="25"/>
        <v>0</v>
      </c>
      <c r="BZ74" s="17">
        <f t="shared" si="25"/>
        <v>0</v>
      </c>
      <c r="CA74" s="17">
        <f t="shared" si="25"/>
        <v>0</v>
      </c>
      <c r="CB74" s="17">
        <f t="shared" si="25"/>
        <v>0</v>
      </c>
      <c r="CC74" s="17">
        <f t="shared" si="25"/>
        <v>0</v>
      </c>
      <c r="CD74" s="17">
        <f t="shared" si="25"/>
        <v>0</v>
      </c>
      <c r="CE74" s="17">
        <f t="shared" si="25"/>
        <v>0</v>
      </c>
      <c r="CF74" s="17">
        <f t="shared" si="25"/>
        <v>0</v>
      </c>
      <c r="CG74" s="17">
        <f t="shared" si="25"/>
        <v>0</v>
      </c>
      <c r="CH74" s="17">
        <f t="shared" si="25"/>
        <v>0</v>
      </c>
      <c r="CI74" s="17">
        <f t="shared" si="25"/>
        <v>0</v>
      </c>
      <c r="CJ74" s="17">
        <f t="shared" si="25"/>
        <v>0</v>
      </c>
      <c r="CK74" s="17">
        <f t="shared" si="25"/>
        <v>0</v>
      </c>
      <c r="CL74" s="17">
        <f t="shared" si="25"/>
        <v>0</v>
      </c>
      <c r="CM74" s="17">
        <f t="shared" si="25"/>
        <v>0</v>
      </c>
      <c r="CN74" s="17">
        <f t="shared" si="25"/>
        <v>0</v>
      </c>
      <c r="CO74" s="17">
        <f t="shared" si="25"/>
        <v>0</v>
      </c>
      <c r="CP74" s="17">
        <f t="shared" si="25"/>
        <v>0</v>
      </c>
      <c r="CQ74" s="17">
        <f t="shared" si="25"/>
        <v>0</v>
      </c>
      <c r="CR74" s="17">
        <f t="shared" si="25"/>
        <v>0</v>
      </c>
      <c r="CS74" s="17">
        <f t="shared" si="25"/>
        <v>0</v>
      </c>
      <c r="CT74" s="17">
        <f t="shared" si="25"/>
        <v>0</v>
      </c>
      <c r="CU74" s="17">
        <f t="shared" si="25"/>
        <v>0</v>
      </c>
      <c r="CV74" s="17">
        <f t="shared" ref="CV74:EA74" si="26">SUMIFS(CV20:CV73,$C$20:$C$73,"Городской")</f>
        <v>0</v>
      </c>
      <c r="CW74" s="17">
        <f t="shared" si="26"/>
        <v>0</v>
      </c>
      <c r="CX74" s="17">
        <f t="shared" si="26"/>
        <v>0</v>
      </c>
      <c r="CY74" s="17">
        <f t="shared" si="26"/>
        <v>9083</v>
      </c>
      <c r="CZ74" s="17">
        <f>SUMIFS(CZ20:CZ73,$C$20:$C$73,"Городской")</f>
        <v>4822</v>
      </c>
      <c r="DA74" s="17">
        <f t="shared" si="26"/>
        <v>0</v>
      </c>
      <c r="DB74" s="17">
        <f t="shared" si="26"/>
        <v>0</v>
      </c>
      <c r="DC74" s="17">
        <f t="shared" si="26"/>
        <v>0</v>
      </c>
      <c r="DD74" s="17">
        <f t="shared" si="26"/>
        <v>0</v>
      </c>
      <c r="DE74" s="17">
        <f t="shared" si="26"/>
        <v>27</v>
      </c>
      <c r="DF74" s="17">
        <f t="shared" si="26"/>
        <v>0</v>
      </c>
      <c r="DG74" s="17">
        <f t="shared" si="26"/>
        <v>0</v>
      </c>
      <c r="DH74" s="17">
        <f t="shared" si="26"/>
        <v>0</v>
      </c>
      <c r="DI74" s="17">
        <f t="shared" si="26"/>
        <v>0</v>
      </c>
      <c r="DJ74" s="17">
        <f t="shared" si="26"/>
        <v>53</v>
      </c>
      <c r="DK74" s="17">
        <f t="shared" si="26"/>
        <v>3516</v>
      </c>
      <c r="DL74" s="17">
        <f t="shared" si="26"/>
        <v>0</v>
      </c>
      <c r="DM74" s="17">
        <f t="shared" si="26"/>
        <v>91</v>
      </c>
      <c r="DN74" s="17">
        <f t="shared" si="26"/>
        <v>547</v>
      </c>
      <c r="DO74" s="17">
        <f t="shared" si="26"/>
        <v>0</v>
      </c>
      <c r="DP74" s="17">
        <f t="shared" si="26"/>
        <v>27</v>
      </c>
      <c r="DQ74" s="17">
        <f t="shared" si="26"/>
        <v>5964</v>
      </c>
      <c r="DR74" s="17">
        <f t="shared" si="26"/>
        <v>5890</v>
      </c>
      <c r="DS74" s="17">
        <f t="shared" si="26"/>
        <v>0</v>
      </c>
      <c r="DT74" s="17">
        <f t="shared" si="26"/>
        <v>0</v>
      </c>
      <c r="DU74" s="17">
        <f t="shared" si="26"/>
        <v>0</v>
      </c>
      <c r="DV74" s="17">
        <f t="shared" si="26"/>
        <v>0</v>
      </c>
      <c r="DW74" s="17">
        <f t="shared" si="26"/>
        <v>0</v>
      </c>
      <c r="DX74" s="17">
        <f t="shared" si="26"/>
        <v>0</v>
      </c>
      <c r="DY74" s="17">
        <f t="shared" si="26"/>
        <v>0</v>
      </c>
      <c r="DZ74" s="17">
        <f t="shared" si="26"/>
        <v>0</v>
      </c>
      <c r="EA74" s="17">
        <f t="shared" si="26"/>
        <v>0</v>
      </c>
      <c r="EB74" s="17">
        <f t="shared" ref="EB74:EW74" si="27">SUMIFS(EB20:EB73,$C$20:$C$73,"Городской")</f>
        <v>0</v>
      </c>
      <c r="EC74" s="17">
        <f t="shared" si="27"/>
        <v>0</v>
      </c>
      <c r="ED74" s="17">
        <f t="shared" si="27"/>
        <v>0</v>
      </c>
      <c r="EE74" s="17">
        <f t="shared" si="27"/>
        <v>62</v>
      </c>
      <c r="EF74" s="17">
        <f t="shared" si="27"/>
        <v>0</v>
      </c>
      <c r="EG74" s="17">
        <f t="shared" si="27"/>
        <v>0</v>
      </c>
      <c r="EH74" s="17">
        <f t="shared" si="27"/>
        <v>12</v>
      </c>
      <c r="EI74" s="17">
        <f t="shared" si="27"/>
        <v>115.6</v>
      </c>
      <c r="EJ74" s="17">
        <f t="shared" si="27"/>
        <v>0</v>
      </c>
      <c r="EK74" s="17">
        <f t="shared" si="27"/>
        <v>0</v>
      </c>
      <c r="EL74" s="17">
        <f t="shared" si="27"/>
        <v>0</v>
      </c>
      <c r="EM74" s="17">
        <f t="shared" si="27"/>
        <v>0</v>
      </c>
      <c r="EN74" s="17">
        <f t="shared" si="27"/>
        <v>0</v>
      </c>
      <c r="EO74" s="17">
        <f t="shared" si="27"/>
        <v>0</v>
      </c>
      <c r="EP74" s="17">
        <f t="shared" si="27"/>
        <v>1925448.3888000001</v>
      </c>
      <c r="EQ74" s="17">
        <f t="shared" si="27"/>
        <v>1522383.4138000002</v>
      </c>
      <c r="ER74" s="17">
        <f t="shared" si="27"/>
        <v>1483362.1700000002</v>
      </c>
      <c r="ES74" s="17">
        <f t="shared" si="27"/>
        <v>0</v>
      </c>
      <c r="ET74" s="17">
        <f t="shared" si="27"/>
        <v>31562.179499999991</v>
      </c>
      <c r="EU74" s="17">
        <f t="shared" si="27"/>
        <v>9665.5199999999968</v>
      </c>
      <c r="EV74" s="17">
        <f t="shared" si="27"/>
        <v>401638.20000000013</v>
      </c>
      <c r="EW74" s="17">
        <f t="shared" si="27"/>
        <v>56508.803599999999</v>
      </c>
      <c r="EX74" s="53"/>
      <c r="EY74" s="53"/>
      <c r="EZ74" s="53"/>
      <c r="FA74" s="53"/>
      <c r="FI74" s="41">
        <f t="shared" si="11"/>
        <v>16638.999999999996</v>
      </c>
      <c r="FJ74" s="41">
        <f t="shared" si="12"/>
        <v>16722.500000000004</v>
      </c>
      <c r="FK74" s="41">
        <f t="shared" si="19"/>
        <v>3233.2999999999997</v>
      </c>
      <c r="FL74" s="41">
        <f t="shared" si="14"/>
        <v>36594.800000000003</v>
      </c>
    </row>
    <row r="75" spans="1:171" s="21" customFormat="1" ht="22.5" customHeight="1" x14ac:dyDescent="0.25">
      <c r="A75" s="20"/>
      <c r="B75" s="15" t="s">
        <v>51</v>
      </c>
      <c r="C75" s="23" t="s">
        <v>53</v>
      </c>
      <c r="D75" s="17">
        <f>SUMIFS(D64:D73,$C$64:$C$73,"Сельский")</f>
        <v>280.70000000000005</v>
      </c>
      <c r="E75" s="39">
        <f t="shared" ref="E75:BP75" si="28">SUMIFS(E64:E73,$C$64:$C$73,"Сельский")</f>
        <v>117.7</v>
      </c>
      <c r="F75" s="17">
        <f t="shared" si="28"/>
        <v>0</v>
      </c>
      <c r="G75" s="17">
        <f t="shared" si="28"/>
        <v>144.4</v>
      </c>
      <c r="H75" s="17">
        <f t="shared" si="28"/>
        <v>0</v>
      </c>
      <c r="I75" s="17">
        <f t="shared" si="28"/>
        <v>14.7</v>
      </c>
      <c r="J75" s="17">
        <f t="shared" si="28"/>
        <v>0</v>
      </c>
      <c r="K75" s="17">
        <f t="shared" si="28"/>
        <v>0</v>
      </c>
      <c r="L75" s="17">
        <f t="shared" si="28"/>
        <v>0</v>
      </c>
      <c r="M75" s="17">
        <f t="shared" si="28"/>
        <v>0</v>
      </c>
      <c r="N75" s="17">
        <f t="shared" si="28"/>
        <v>0</v>
      </c>
      <c r="O75" s="17">
        <f t="shared" si="28"/>
        <v>0</v>
      </c>
      <c r="P75" s="17">
        <f t="shared" si="28"/>
        <v>0</v>
      </c>
      <c r="Q75" s="17">
        <f t="shared" si="28"/>
        <v>0</v>
      </c>
      <c r="R75" s="17">
        <f t="shared" si="28"/>
        <v>0</v>
      </c>
      <c r="S75" s="17">
        <f t="shared" si="28"/>
        <v>0</v>
      </c>
      <c r="T75" s="17">
        <f t="shared" si="28"/>
        <v>0</v>
      </c>
      <c r="U75" s="17">
        <f t="shared" si="28"/>
        <v>0</v>
      </c>
      <c r="V75" s="17">
        <f t="shared" si="28"/>
        <v>0</v>
      </c>
      <c r="W75" s="17">
        <f t="shared" si="28"/>
        <v>0</v>
      </c>
      <c r="X75" s="17">
        <f t="shared" si="28"/>
        <v>0</v>
      </c>
      <c r="Y75" s="17">
        <f t="shared" si="28"/>
        <v>0</v>
      </c>
      <c r="Z75" s="17">
        <f t="shared" si="28"/>
        <v>0</v>
      </c>
      <c r="AA75" s="17">
        <f t="shared" si="28"/>
        <v>0</v>
      </c>
      <c r="AB75" s="17">
        <f t="shared" si="28"/>
        <v>0</v>
      </c>
      <c r="AC75" s="17">
        <f t="shared" si="28"/>
        <v>0</v>
      </c>
      <c r="AD75" s="17">
        <f t="shared" si="28"/>
        <v>0</v>
      </c>
      <c r="AE75" s="17">
        <f t="shared" si="28"/>
        <v>0</v>
      </c>
      <c r="AF75" s="17">
        <f t="shared" si="28"/>
        <v>0</v>
      </c>
      <c r="AG75" s="17">
        <f t="shared" si="28"/>
        <v>0</v>
      </c>
      <c r="AH75" s="17">
        <f t="shared" si="28"/>
        <v>0</v>
      </c>
      <c r="AI75" s="17">
        <f t="shared" si="28"/>
        <v>0</v>
      </c>
      <c r="AJ75" s="17">
        <f t="shared" si="28"/>
        <v>0</v>
      </c>
      <c r="AK75" s="17">
        <f t="shared" si="28"/>
        <v>0</v>
      </c>
      <c r="AL75" s="17">
        <f t="shared" si="28"/>
        <v>0</v>
      </c>
      <c r="AM75" s="17">
        <f t="shared" si="28"/>
        <v>0</v>
      </c>
      <c r="AN75" s="17">
        <f t="shared" si="28"/>
        <v>0</v>
      </c>
      <c r="AO75" s="17">
        <f t="shared" si="28"/>
        <v>0</v>
      </c>
      <c r="AP75" s="17">
        <f t="shared" si="28"/>
        <v>0</v>
      </c>
      <c r="AQ75" s="17">
        <f t="shared" si="28"/>
        <v>0</v>
      </c>
      <c r="AR75" s="17">
        <f t="shared" si="28"/>
        <v>1.3</v>
      </c>
      <c r="AS75" s="17">
        <f t="shared" si="28"/>
        <v>0</v>
      </c>
      <c r="AT75" s="17">
        <f t="shared" si="28"/>
        <v>2.2999999999999998</v>
      </c>
      <c r="AU75" s="17">
        <f t="shared" si="28"/>
        <v>0.3</v>
      </c>
      <c r="AV75" s="17">
        <f t="shared" si="28"/>
        <v>0</v>
      </c>
      <c r="AW75" s="17">
        <f t="shared" si="28"/>
        <v>0</v>
      </c>
      <c r="AX75" s="17">
        <f t="shared" si="28"/>
        <v>0</v>
      </c>
      <c r="AY75" s="17">
        <f t="shared" si="28"/>
        <v>0</v>
      </c>
      <c r="AZ75" s="17">
        <f t="shared" si="28"/>
        <v>0</v>
      </c>
      <c r="BA75" s="17">
        <f t="shared" si="28"/>
        <v>0</v>
      </c>
      <c r="BB75" s="17">
        <f t="shared" si="28"/>
        <v>0</v>
      </c>
      <c r="BC75" s="17">
        <f t="shared" si="28"/>
        <v>0</v>
      </c>
      <c r="BD75" s="17">
        <f t="shared" si="28"/>
        <v>0</v>
      </c>
      <c r="BE75" s="17">
        <f t="shared" si="28"/>
        <v>0</v>
      </c>
      <c r="BF75" s="17">
        <f t="shared" si="28"/>
        <v>0</v>
      </c>
      <c r="BG75" s="17">
        <f t="shared" si="28"/>
        <v>0</v>
      </c>
      <c r="BH75" s="17">
        <f t="shared" si="28"/>
        <v>0</v>
      </c>
      <c r="BI75" s="17">
        <f t="shared" si="28"/>
        <v>0</v>
      </c>
      <c r="BJ75" s="17">
        <f t="shared" si="28"/>
        <v>0</v>
      </c>
      <c r="BK75" s="17">
        <f t="shared" si="28"/>
        <v>0</v>
      </c>
      <c r="BL75" s="17">
        <f t="shared" si="28"/>
        <v>0</v>
      </c>
      <c r="BM75" s="17">
        <f t="shared" si="28"/>
        <v>0</v>
      </c>
      <c r="BN75" s="17">
        <f t="shared" si="28"/>
        <v>0</v>
      </c>
      <c r="BO75" s="17">
        <f t="shared" si="28"/>
        <v>0</v>
      </c>
      <c r="BP75" s="17">
        <f t="shared" si="28"/>
        <v>0</v>
      </c>
      <c r="BQ75" s="17">
        <f t="shared" ref="BQ75:EB75" si="29">SUMIFS(BQ64:BQ73,$C$64:$C$73,"Сельский")</f>
        <v>0</v>
      </c>
      <c r="BR75" s="17">
        <f t="shared" si="29"/>
        <v>0</v>
      </c>
      <c r="BS75" s="17">
        <f t="shared" si="29"/>
        <v>0</v>
      </c>
      <c r="BT75" s="17">
        <f t="shared" si="29"/>
        <v>0</v>
      </c>
      <c r="BU75" s="17">
        <f t="shared" si="29"/>
        <v>0</v>
      </c>
      <c r="BV75" s="17">
        <f t="shared" si="29"/>
        <v>0</v>
      </c>
      <c r="BW75" s="17">
        <f t="shared" si="29"/>
        <v>0</v>
      </c>
      <c r="BX75" s="17">
        <f t="shared" si="29"/>
        <v>0</v>
      </c>
      <c r="BY75" s="17">
        <f t="shared" si="29"/>
        <v>0</v>
      </c>
      <c r="BZ75" s="17">
        <f t="shared" si="29"/>
        <v>0</v>
      </c>
      <c r="CA75" s="17">
        <f t="shared" si="29"/>
        <v>0</v>
      </c>
      <c r="CB75" s="17">
        <f t="shared" si="29"/>
        <v>0</v>
      </c>
      <c r="CC75" s="17">
        <f t="shared" si="29"/>
        <v>0</v>
      </c>
      <c r="CD75" s="17">
        <f t="shared" si="29"/>
        <v>0</v>
      </c>
      <c r="CE75" s="17">
        <f t="shared" si="29"/>
        <v>0</v>
      </c>
      <c r="CF75" s="17">
        <f t="shared" si="29"/>
        <v>0</v>
      </c>
      <c r="CG75" s="17">
        <f t="shared" si="29"/>
        <v>0</v>
      </c>
      <c r="CH75" s="17">
        <f t="shared" si="29"/>
        <v>0</v>
      </c>
      <c r="CI75" s="17">
        <f t="shared" si="29"/>
        <v>0</v>
      </c>
      <c r="CJ75" s="17">
        <f t="shared" si="29"/>
        <v>0</v>
      </c>
      <c r="CK75" s="17">
        <f t="shared" si="29"/>
        <v>0</v>
      </c>
      <c r="CL75" s="17">
        <f t="shared" si="29"/>
        <v>0</v>
      </c>
      <c r="CM75" s="17">
        <f t="shared" si="29"/>
        <v>0</v>
      </c>
      <c r="CN75" s="17">
        <f t="shared" si="29"/>
        <v>0</v>
      </c>
      <c r="CO75" s="17">
        <f t="shared" si="29"/>
        <v>0</v>
      </c>
      <c r="CP75" s="17">
        <f t="shared" si="29"/>
        <v>0</v>
      </c>
      <c r="CQ75" s="17">
        <f t="shared" si="29"/>
        <v>0</v>
      </c>
      <c r="CR75" s="17">
        <f t="shared" si="29"/>
        <v>0</v>
      </c>
      <c r="CS75" s="17">
        <f t="shared" si="29"/>
        <v>0</v>
      </c>
      <c r="CT75" s="17">
        <f t="shared" si="29"/>
        <v>0</v>
      </c>
      <c r="CU75" s="17">
        <f t="shared" si="29"/>
        <v>0</v>
      </c>
      <c r="CV75" s="17">
        <f t="shared" si="29"/>
        <v>0</v>
      </c>
      <c r="CW75" s="17">
        <f t="shared" si="29"/>
        <v>0</v>
      </c>
      <c r="CX75" s="17">
        <f t="shared" si="29"/>
        <v>0</v>
      </c>
      <c r="CY75" s="17">
        <f t="shared" si="29"/>
        <v>110</v>
      </c>
      <c r="CZ75" s="17">
        <f t="shared" si="29"/>
        <v>55</v>
      </c>
      <c r="DA75" s="17">
        <f t="shared" si="29"/>
        <v>0</v>
      </c>
      <c r="DB75" s="17">
        <f t="shared" si="29"/>
        <v>0</v>
      </c>
      <c r="DC75" s="17">
        <f t="shared" si="29"/>
        <v>0</v>
      </c>
      <c r="DD75" s="17">
        <f t="shared" si="29"/>
        <v>0</v>
      </c>
      <c r="DE75" s="17">
        <f t="shared" si="29"/>
        <v>0</v>
      </c>
      <c r="DF75" s="17">
        <f t="shared" si="29"/>
        <v>0</v>
      </c>
      <c r="DG75" s="17">
        <f t="shared" si="29"/>
        <v>0</v>
      </c>
      <c r="DH75" s="17">
        <f t="shared" si="29"/>
        <v>0</v>
      </c>
      <c r="DI75" s="17">
        <f t="shared" si="29"/>
        <v>0</v>
      </c>
      <c r="DJ75" s="17">
        <f t="shared" si="29"/>
        <v>0</v>
      </c>
      <c r="DK75" s="17">
        <f t="shared" si="29"/>
        <v>43</v>
      </c>
      <c r="DL75" s="17">
        <f t="shared" si="29"/>
        <v>0</v>
      </c>
      <c r="DM75" s="17">
        <f t="shared" si="29"/>
        <v>0</v>
      </c>
      <c r="DN75" s="17">
        <f t="shared" si="29"/>
        <v>12</v>
      </c>
      <c r="DO75" s="17">
        <f t="shared" si="29"/>
        <v>0</v>
      </c>
      <c r="DP75" s="17">
        <f t="shared" si="29"/>
        <v>0</v>
      </c>
      <c r="DQ75" s="17">
        <f t="shared" si="29"/>
        <v>25</v>
      </c>
      <c r="DR75" s="17">
        <f t="shared" si="29"/>
        <v>25</v>
      </c>
      <c r="DS75" s="17">
        <f t="shared" si="29"/>
        <v>0</v>
      </c>
      <c r="DT75" s="17">
        <f t="shared" si="29"/>
        <v>0</v>
      </c>
      <c r="DU75" s="17">
        <f t="shared" si="29"/>
        <v>0</v>
      </c>
      <c r="DV75" s="17">
        <f t="shared" si="29"/>
        <v>0</v>
      </c>
      <c r="DW75" s="17">
        <f t="shared" si="29"/>
        <v>0</v>
      </c>
      <c r="DX75" s="17">
        <f t="shared" si="29"/>
        <v>0</v>
      </c>
      <c r="DY75" s="17">
        <f t="shared" si="29"/>
        <v>0</v>
      </c>
      <c r="DZ75" s="17">
        <f t="shared" si="29"/>
        <v>0</v>
      </c>
      <c r="EA75" s="17">
        <f t="shared" si="29"/>
        <v>0</v>
      </c>
      <c r="EB75" s="17">
        <f t="shared" si="29"/>
        <v>0</v>
      </c>
      <c r="EC75" s="17">
        <f t="shared" ref="EC75:EW75" si="30">SUMIFS(EC64:EC73,$C$64:$C$73,"Сельский")</f>
        <v>0</v>
      </c>
      <c r="ED75" s="17">
        <f t="shared" si="30"/>
        <v>0</v>
      </c>
      <c r="EE75" s="17">
        <f t="shared" si="30"/>
        <v>0</v>
      </c>
      <c r="EF75" s="17">
        <f t="shared" si="30"/>
        <v>0</v>
      </c>
      <c r="EG75" s="17">
        <f t="shared" si="30"/>
        <v>0</v>
      </c>
      <c r="EH75" s="17">
        <f t="shared" si="30"/>
        <v>0</v>
      </c>
      <c r="EI75" s="17">
        <f t="shared" si="30"/>
        <v>1</v>
      </c>
      <c r="EJ75" s="17">
        <f t="shared" si="30"/>
        <v>11847</v>
      </c>
      <c r="EK75" s="17">
        <f t="shared" si="30"/>
        <v>8880.5</v>
      </c>
      <c r="EL75" s="17">
        <f t="shared" si="30"/>
        <v>131</v>
      </c>
      <c r="EM75" s="17">
        <f t="shared" si="30"/>
        <v>5</v>
      </c>
      <c r="EN75" s="17">
        <f t="shared" si="30"/>
        <v>2966.5</v>
      </c>
      <c r="EO75" s="17">
        <f t="shared" si="30"/>
        <v>280</v>
      </c>
      <c r="EP75" s="17">
        <f t="shared" si="30"/>
        <v>19199.590000000004</v>
      </c>
      <c r="EQ75" s="17">
        <f t="shared" si="30"/>
        <v>14234.090000000002</v>
      </c>
      <c r="ER75" s="17">
        <f t="shared" si="30"/>
        <v>13556.2</v>
      </c>
      <c r="ES75" s="17">
        <f t="shared" si="30"/>
        <v>0</v>
      </c>
      <c r="ET75" s="17">
        <f t="shared" si="30"/>
        <v>652.69000000000005</v>
      </c>
      <c r="EU75" s="17">
        <f t="shared" si="30"/>
        <v>25.2</v>
      </c>
      <c r="EV75" s="17">
        <f t="shared" si="30"/>
        <v>4965.5</v>
      </c>
      <c r="EW75" s="17">
        <f t="shared" si="30"/>
        <v>1207.21</v>
      </c>
      <c r="EX75" s="53"/>
      <c r="EY75" s="53"/>
      <c r="EZ75" s="53"/>
      <c r="FA75" s="53"/>
      <c r="FI75" s="41">
        <f t="shared" si="11"/>
        <v>119</v>
      </c>
      <c r="FJ75" s="41">
        <f t="shared" si="12"/>
        <v>146.70000000000002</v>
      </c>
      <c r="FK75" s="41">
        <f t="shared" si="19"/>
        <v>15</v>
      </c>
      <c r="FL75" s="41">
        <f t="shared" si="14"/>
        <v>280.70000000000005</v>
      </c>
    </row>
    <row r="76" spans="1:171" s="21" customFormat="1" ht="22.5" customHeight="1" x14ac:dyDescent="0.25">
      <c r="A76" s="20"/>
      <c r="B76" s="22" t="s">
        <v>52</v>
      </c>
      <c r="C76" s="16" t="s">
        <v>53</v>
      </c>
      <c r="D76" s="17">
        <f>SUM(D74:D75)</f>
        <v>37123.499999999993</v>
      </c>
      <c r="E76" s="39">
        <f t="shared" ref="E76:BP76" si="31">SUM(E74:E75)</f>
        <v>16499.199999999997</v>
      </c>
      <c r="F76" s="17">
        <f t="shared" si="31"/>
        <v>0</v>
      </c>
      <c r="G76" s="17">
        <f t="shared" si="31"/>
        <v>16574.900000000001</v>
      </c>
      <c r="H76" s="17">
        <f t="shared" si="31"/>
        <v>0</v>
      </c>
      <c r="I76" s="17">
        <f t="shared" si="31"/>
        <v>1053.2</v>
      </c>
      <c r="J76" s="17">
        <f t="shared" si="31"/>
        <v>2142.1000000000004</v>
      </c>
      <c r="K76" s="17">
        <f t="shared" si="31"/>
        <v>0</v>
      </c>
      <c r="L76" s="17">
        <f t="shared" si="31"/>
        <v>0</v>
      </c>
      <c r="M76" s="17">
        <f t="shared" si="31"/>
        <v>0</v>
      </c>
      <c r="N76" s="17">
        <f t="shared" si="31"/>
        <v>0</v>
      </c>
      <c r="O76" s="17">
        <f t="shared" si="31"/>
        <v>0</v>
      </c>
      <c r="P76" s="17">
        <f t="shared" si="31"/>
        <v>0</v>
      </c>
      <c r="Q76" s="17">
        <f t="shared" si="31"/>
        <v>0</v>
      </c>
      <c r="R76" s="17">
        <f t="shared" si="31"/>
        <v>0</v>
      </c>
      <c r="S76" s="17">
        <f t="shared" si="31"/>
        <v>0</v>
      </c>
      <c r="T76" s="17">
        <f t="shared" si="31"/>
        <v>0</v>
      </c>
      <c r="U76" s="17">
        <f t="shared" si="31"/>
        <v>0</v>
      </c>
      <c r="V76" s="17">
        <f t="shared" si="31"/>
        <v>24.7</v>
      </c>
      <c r="W76" s="17">
        <f t="shared" si="31"/>
        <v>1.3</v>
      </c>
      <c r="X76" s="17">
        <f t="shared" si="31"/>
        <v>2</v>
      </c>
      <c r="Y76" s="17">
        <f t="shared" si="31"/>
        <v>64.7</v>
      </c>
      <c r="Z76" s="17">
        <f t="shared" si="31"/>
        <v>6</v>
      </c>
      <c r="AA76" s="17">
        <f t="shared" si="31"/>
        <v>1</v>
      </c>
      <c r="AB76" s="17">
        <f t="shared" si="31"/>
        <v>0</v>
      </c>
      <c r="AC76" s="17">
        <f t="shared" si="31"/>
        <v>0</v>
      </c>
      <c r="AD76" s="17">
        <f t="shared" si="31"/>
        <v>0</v>
      </c>
      <c r="AE76" s="17">
        <f t="shared" si="31"/>
        <v>15</v>
      </c>
      <c r="AF76" s="17">
        <f t="shared" si="31"/>
        <v>0</v>
      </c>
      <c r="AG76" s="17">
        <f t="shared" si="31"/>
        <v>0</v>
      </c>
      <c r="AH76" s="17">
        <f t="shared" si="31"/>
        <v>0.3</v>
      </c>
      <c r="AI76" s="17">
        <f t="shared" si="31"/>
        <v>0</v>
      </c>
      <c r="AJ76" s="17">
        <f t="shared" si="31"/>
        <v>46.7</v>
      </c>
      <c r="AK76" s="17">
        <f t="shared" si="31"/>
        <v>130.4</v>
      </c>
      <c r="AL76" s="17">
        <f t="shared" si="31"/>
        <v>32.700000000000003</v>
      </c>
      <c r="AM76" s="17">
        <f t="shared" si="31"/>
        <v>13.7</v>
      </c>
      <c r="AN76" s="17">
        <f t="shared" si="31"/>
        <v>10</v>
      </c>
      <c r="AO76" s="17">
        <f t="shared" si="31"/>
        <v>0</v>
      </c>
      <c r="AP76" s="17">
        <f t="shared" si="31"/>
        <v>5</v>
      </c>
      <c r="AQ76" s="17">
        <f t="shared" si="31"/>
        <v>1</v>
      </c>
      <c r="AR76" s="39">
        <f t="shared" si="31"/>
        <v>55.400000000000006</v>
      </c>
      <c r="AS76" s="17">
        <f t="shared" si="31"/>
        <v>0</v>
      </c>
      <c r="AT76" s="17">
        <f t="shared" si="31"/>
        <v>98.5</v>
      </c>
      <c r="AU76" s="46">
        <f t="shared" si="31"/>
        <v>12</v>
      </c>
      <c r="AV76" s="46">
        <f t="shared" si="31"/>
        <v>8.6000000000000014</v>
      </c>
      <c r="AW76" s="17">
        <f t="shared" si="31"/>
        <v>0</v>
      </c>
      <c r="AX76" s="17">
        <f t="shared" si="31"/>
        <v>0</v>
      </c>
      <c r="AY76" s="17">
        <f t="shared" si="31"/>
        <v>0</v>
      </c>
      <c r="AZ76" s="17">
        <f t="shared" si="31"/>
        <v>5</v>
      </c>
      <c r="BA76" s="17">
        <f t="shared" si="31"/>
        <v>1</v>
      </c>
      <c r="BB76" s="17">
        <f t="shared" si="31"/>
        <v>0</v>
      </c>
      <c r="BC76" s="17">
        <f t="shared" si="31"/>
        <v>0</v>
      </c>
      <c r="BD76" s="17">
        <f t="shared" si="31"/>
        <v>0</v>
      </c>
      <c r="BE76" s="17">
        <f t="shared" si="31"/>
        <v>5</v>
      </c>
      <c r="BF76" s="17">
        <f t="shared" si="31"/>
        <v>0</v>
      </c>
      <c r="BG76" s="46">
        <f t="shared" si="31"/>
        <v>2</v>
      </c>
      <c r="BH76" s="17">
        <f t="shared" si="31"/>
        <v>5.4</v>
      </c>
      <c r="BI76" s="17">
        <f t="shared" si="31"/>
        <v>1</v>
      </c>
      <c r="BJ76" s="17">
        <f t="shared" si="31"/>
        <v>28.3</v>
      </c>
      <c r="BK76" s="17">
        <f t="shared" si="31"/>
        <v>27.7</v>
      </c>
      <c r="BL76" s="17">
        <f t="shared" si="31"/>
        <v>1.7</v>
      </c>
      <c r="BM76" s="17">
        <f t="shared" si="31"/>
        <v>0</v>
      </c>
      <c r="BN76" s="17">
        <f t="shared" si="31"/>
        <v>0</v>
      </c>
      <c r="BO76" s="17">
        <f t="shared" si="31"/>
        <v>209</v>
      </c>
      <c r="BP76" s="17">
        <f t="shared" si="31"/>
        <v>0</v>
      </c>
      <c r="BQ76" s="17">
        <f t="shared" ref="BQ76:EB76" si="32">SUM(BQ74:BQ75)</f>
        <v>0</v>
      </c>
      <c r="BR76" s="17">
        <f t="shared" si="32"/>
        <v>0</v>
      </c>
      <c r="BS76" s="17">
        <f t="shared" si="32"/>
        <v>39</v>
      </c>
      <c r="BT76" s="17">
        <f t="shared" si="32"/>
        <v>0</v>
      </c>
      <c r="BU76" s="17">
        <f t="shared" si="32"/>
        <v>0</v>
      </c>
      <c r="BV76" s="17">
        <f t="shared" si="32"/>
        <v>0</v>
      </c>
      <c r="BW76" s="17">
        <f t="shared" si="32"/>
        <v>0</v>
      </c>
      <c r="BX76" s="17">
        <f t="shared" si="32"/>
        <v>0</v>
      </c>
      <c r="BY76" s="17">
        <f t="shared" si="32"/>
        <v>0</v>
      </c>
      <c r="BZ76" s="17">
        <f t="shared" si="32"/>
        <v>0</v>
      </c>
      <c r="CA76" s="17">
        <f t="shared" si="32"/>
        <v>0</v>
      </c>
      <c r="CB76" s="17">
        <f t="shared" si="32"/>
        <v>0</v>
      </c>
      <c r="CC76" s="17">
        <f t="shared" si="32"/>
        <v>0</v>
      </c>
      <c r="CD76" s="17">
        <f t="shared" si="32"/>
        <v>0</v>
      </c>
      <c r="CE76" s="17">
        <f t="shared" si="32"/>
        <v>0</v>
      </c>
      <c r="CF76" s="17">
        <f t="shared" si="32"/>
        <v>0</v>
      </c>
      <c r="CG76" s="17">
        <f t="shared" si="32"/>
        <v>0</v>
      </c>
      <c r="CH76" s="17">
        <f t="shared" si="32"/>
        <v>0</v>
      </c>
      <c r="CI76" s="17">
        <f t="shared" si="32"/>
        <v>0</v>
      </c>
      <c r="CJ76" s="17">
        <f t="shared" si="32"/>
        <v>0</v>
      </c>
      <c r="CK76" s="17">
        <f t="shared" si="32"/>
        <v>0</v>
      </c>
      <c r="CL76" s="17">
        <f t="shared" si="32"/>
        <v>0</v>
      </c>
      <c r="CM76" s="17">
        <f t="shared" si="32"/>
        <v>0</v>
      </c>
      <c r="CN76" s="17">
        <f t="shared" si="32"/>
        <v>0</v>
      </c>
      <c r="CO76" s="17">
        <f t="shared" si="32"/>
        <v>0</v>
      </c>
      <c r="CP76" s="17">
        <f t="shared" si="32"/>
        <v>0</v>
      </c>
      <c r="CQ76" s="17">
        <f t="shared" si="32"/>
        <v>0</v>
      </c>
      <c r="CR76" s="17">
        <f t="shared" si="32"/>
        <v>0</v>
      </c>
      <c r="CS76" s="17">
        <f t="shared" si="32"/>
        <v>0</v>
      </c>
      <c r="CT76" s="17">
        <f t="shared" si="32"/>
        <v>0</v>
      </c>
      <c r="CU76" s="17">
        <f t="shared" si="32"/>
        <v>0</v>
      </c>
      <c r="CV76" s="17">
        <f t="shared" si="32"/>
        <v>0</v>
      </c>
      <c r="CW76" s="17">
        <f t="shared" si="32"/>
        <v>0</v>
      </c>
      <c r="CX76" s="17">
        <f t="shared" si="32"/>
        <v>0</v>
      </c>
      <c r="CY76" s="17">
        <f t="shared" si="32"/>
        <v>9193</v>
      </c>
      <c r="CZ76" s="17">
        <f>SUM(CZ74:CZ75)</f>
        <v>4877</v>
      </c>
      <c r="DA76" s="17">
        <f t="shared" si="32"/>
        <v>0</v>
      </c>
      <c r="DB76" s="17">
        <f t="shared" si="32"/>
        <v>0</v>
      </c>
      <c r="DC76" s="17">
        <f t="shared" si="32"/>
        <v>0</v>
      </c>
      <c r="DD76" s="17">
        <f t="shared" si="32"/>
        <v>0</v>
      </c>
      <c r="DE76" s="17">
        <f t="shared" si="32"/>
        <v>27</v>
      </c>
      <c r="DF76" s="17">
        <f t="shared" si="32"/>
        <v>0</v>
      </c>
      <c r="DG76" s="17">
        <f t="shared" si="32"/>
        <v>0</v>
      </c>
      <c r="DH76" s="17">
        <f t="shared" si="32"/>
        <v>0</v>
      </c>
      <c r="DI76" s="17">
        <f t="shared" si="32"/>
        <v>0</v>
      </c>
      <c r="DJ76" s="17">
        <f t="shared" si="32"/>
        <v>53</v>
      </c>
      <c r="DK76" s="17">
        <f t="shared" si="32"/>
        <v>3559</v>
      </c>
      <c r="DL76" s="17">
        <f t="shared" si="32"/>
        <v>0</v>
      </c>
      <c r="DM76" s="17">
        <f t="shared" si="32"/>
        <v>91</v>
      </c>
      <c r="DN76" s="17">
        <f t="shared" si="32"/>
        <v>559</v>
      </c>
      <c r="DO76" s="17">
        <f t="shared" si="32"/>
        <v>0</v>
      </c>
      <c r="DP76" s="17">
        <f t="shared" si="32"/>
        <v>27</v>
      </c>
      <c r="DQ76" s="17">
        <f t="shared" si="32"/>
        <v>5989</v>
      </c>
      <c r="DR76" s="17">
        <f t="shared" si="32"/>
        <v>5915</v>
      </c>
      <c r="DS76" s="17">
        <f t="shared" si="32"/>
        <v>0</v>
      </c>
      <c r="DT76" s="17">
        <f t="shared" si="32"/>
        <v>0</v>
      </c>
      <c r="DU76" s="17">
        <f t="shared" si="32"/>
        <v>0</v>
      </c>
      <c r="DV76" s="17">
        <f t="shared" si="32"/>
        <v>0</v>
      </c>
      <c r="DW76" s="17">
        <f t="shared" si="32"/>
        <v>0</v>
      </c>
      <c r="DX76" s="17">
        <f t="shared" si="32"/>
        <v>0</v>
      </c>
      <c r="DY76" s="17">
        <f t="shared" si="32"/>
        <v>0</v>
      </c>
      <c r="DZ76" s="17">
        <f t="shared" si="32"/>
        <v>0</v>
      </c>
      <c r="EA76" s="17">
        <f t="shared" si="32"/>
        <v>0</v>
      </c>
      <c r="EB76" s="17">
        <f t="shared" si="32"/>
        <v>0</v>
      </c>
      <c r="EC76" s="17">
        <f t="shared" ref="EC76:EW76" si="33">SUM(EC74:EC75)</f>
        <v>0</v>
      </c>
      <c r="ED76" s="17">
        <f t="shared" si="33"/>
        <v>0</v>
      </c>
      <c r="EE76" s="17">
        <f t="shared" si="33"/>
        <v>62</v>
      </c>
      <c r="EF76" s="17">
        <f t="shared" si="33"/>
        <v>0</v>
      </c>
      <c r="EG76" s="17">
        <f t="shared" si="33"/>
        <v>0</v>
      </c>
      <c r="EH76" s="17">
        <f t="shared" si="33"/>
        <v>12</v>
      </c>
      <c r="EI76" s="17">
        <f t="shared" si="33"/>
        <v>116.6</v>
      </c>
      <c r="EJ76" s="17">
        <f t="shared" si="33"/>
        <v>11847</v>
      </c>
      <c r="EK76" s="17">
        <f t="shared" si="33"/>
        <v>8880.5</v>
      </c>
      <c r="EL76" s="17">
        <f t="shared" si="33"/>
        <v>131</v>
      </c>
      <c r="EM76" s="17">
        <f t="shared" si="33"/>
        <v>5</v>
      </c>
      <c r="EN76" s="17">
        <f t="shared" si="33"/>
        <v>2966.5</v>
      </c>
      <c r="EO76" s="17">
        <f t="shared" si="33"/>
        <v>280</v>
      </c>
      <c r="EP76" s="17">
        <f t="shared" si="33"/>
        <v>1944647.9788000002</v>
      </c>
      <c r="EQ76" s="17">
        <f t="shared" si="33"/>
        <v>1536617.5038000003</v>
      </c>
      <c r="ER76" s="17">
        <f t="shared" si="33"/>
        <v>1496918.37</v>
      </c>
      <c r="ES76" s="17">
        <f t="shared" si="33"/>
        <v>0</v>
      </c>
      <c r="ET76" s="17">
        <f t="shared" si="33"/>
        <v>32214.86949999999</v>
      </c>
      <c r="EU76" s="17">
        <f t="shared" si="33"/>
        <v>9690.7199999999975</v>
      </c>
      <c r="EV76" s="17">
        <f t="shared" si="33"/>
        <v>406603.70000000013</v>
      </c>
      <c r="EW76" s="17">
        <f t="shared" si="33"/>
        <v>57716.013599999998</v>
      </c>
      <c r="EX76" s="53"/>
      <c r="EY76" s="53"/>
      <c r="EZ76" s="53"/>
      <c r="FA76" s="53"/>
      <c r="FI76" s="41">
        <f t="shared" si="11"/>
        <v>16758</v>
      </c>
      <c r="FJ76" s="41">
        <f t="shared" si="12"/>
        <v>16869.200000000004</v>
      </c>
      <c r="FK76" s="41">
        <f t="shared" si="19"/>
        <v>3248.2999999999997</v>
      </c>
      <c r="FL76" s="41">
        <f t="shared" si="14"/>
        <v>36875.500000000007</v>
      </c>
      <c r="FM76" s="21">
        <f>FL76-D76</f>
        <v>-247.99999999998545</v>
      </c>
    </row>
    <row r="77" spans="1:171" ht="17.45" x14ac:dyDescent="0.3">
      <c r="D77" s="13"/>
      <c r="E77" s="13"/>
      <c r="F77" s="13"/>
      <c r="L77" s="13"/>
      <c r="M77" s="13"/>
      <c r="AB77" s="13"/>
      <c r="AC77" s="13"/>
      <c r="AD77" s="13"/>
      <c r="AE77" s="13"/>
      <c r="AF77" s="13"/>
      <c r="AG77" s="13"/>
      <c r="AH77" s="13"/>
      <c r="AI77" s="13"/>
      <c r="AJ77" s="13"/>
      <c r="AR77" s="13"/>
      <c r="AW77" s="13"/>
    </row>
    <row r="78" spans="1:171" ht="17.45" x14ac:dyDescent="0.3">
      <c r="D78" s="13"/>
      <c r="E78" s="13"/>
      <c r="F78" s="13"/>
      <c r="L78" s="13"/>
      <c r="M78" s="13"/>
      <c r="AB78" s="13"/>
      <c r="AC78" s="13"/>
      <c r="AD78" s="13"/>
      <c r="AE78" s="13"/>
      <c r="AF78" s="13"/>
      <c r="AG78" s="13"/>
      <c r="AH78" s="13"/>
      <c r="AI78" s="13"/>
      <c r="AJ78" s="13"/>
      <c r="AR78" s="13"/>
      <c r="AU78" s="2">
        <v>12</v>
      </c>
      <c r="AV78" s="49">
        <v>8.6</v>
      </c>
      <c r="AW78" s="13"/>
      <c r="EW78" s="47"/>
      <c r="EX78" s="47"/>
      <c r="EY78" s="47"/>
      <c r="EZ78" s="47"/>
      <c r="FA78" s="47"/>
    </row>
    <row r="79" spans="1:171" ht="21" x14ac:dyDescent="0.3">
      <c r="D79" s="14"/>
      <c r="E79" s="14"/>
      <c r="F79" s="13"/>
      <c r="L79" s="14"/>
      <c r="M79" s="13"/>
      <c r="AB79" s="14"/>
      <c r="AC79" s="14"/>
      <c r="AD79" s="14"/>
      <c r="AE79" s="14"/>
      <c r="AF79" s="14"/>
      <c r="AG79" s="14"/>
      <c r="AH79" s="14"/>
      <c r="AI79" s="14"/>
      <c r="AJ79" s="14"/>
      <c r="AR79" s="14"/>
      <c r="AW79" s="14"/>
    </row>
    <row r="80" spans="1:171" ht="21" x14ac:dyDescent="0.3">
      <c r="D80" s="55">
        <f>D29+D31</f>
        <v>1132.2</v>
      </c>
      <c r="E80" s="55">
        <f t="shared" ref="E80:BP80" si="34">E29+E31</f>
        <v>488.3</v>
      </c>
      <c r="F80" s="55">
        <f t="shared" si="34"/>
        <v>0</v>
      </c>
      <c r="G80" s="55">
        <f t="shared" si="34"/>
        <v>513.6</v>
      </c>
      <c r="H80" s="55">
        <f t="shared" si="34"/>
        <v>0</v>
      </c>
      <c r="I80" s="55">
        <f t="shared" si="34"/>
        <v>17</v>
      </c>
      <c r="J80" s="55">
        <f t="shared" si="34"/>
        <v>73.3</v>
      </c>
      <c r="K80" s="55">
        <f t="shared" si="34"/>
        <v>0</v>
      </c>
      <c r="L80" s="55">
        <f t="shared" si="34"/>
        <v>0</v>
      </c>
      <c r="M80" s="55">
        <f t="shared" si="34"/>
        <v>0</v>
      </c>
      <c r="N80" s="55">
        <f t="shared" si="34"/>
        <v>0</v>
      </c>
      <c r="O80" s="55">
        <f t="shared" si="34"/>
        <v>0</v>
      </c>
      <c r="P80" s="55">
        <f t="shared" si="34"/>
        <v>0</v>
      </c>
      <c r="Q80" s="55">
        <f t="shared" si="34"/>
        <v>0</v>
      </c>
      <c r="R80" s="55">
        <f t="shared" si="34"/>
        <v>0</v>
      </c>
      <c r="S80" s="55">
        <f t="shared" si="34"/>
        <v>0</v>
      </c>
      <c r="T80" s="55">
        <f t="shared" si="34"/>
        <v>0</v>
      </c>
      <c r="U80" s="55">
        <f t="shared" si="34"/>
        <v>0</v>
      </c>
      <c r="V80" s="55">
        <f t="shared" si="34"/>
        <v>0</v>
      </c>
      <c r="W80" s="55">
        <f t="shared" si="34"/>
        <v>0</v>
      </c>
      <c r="X80" s="55">
        <f t="shared" si="34"/>
        <v>0</v>
      </c>
      <c r="Y80" s="55">
        <f t="shared" si="34"/>
        <v>34</v>
      </c>
      <c r="Z80" s="55">
        <f t="shared" si="34"/>
        <v>0</v>
      </c>
      <c r="AA80" s="55">
        <f t="shared" si="34"/>
        <v>0</v>
      </c>
      <c r="AB80" s="55">
        <f t="shared" si="34"/>
        <v>0</v>
      </c>
      <c r="AC80" s="55">
        <f t="shared" si="34"/>
        <v>0</v>
      </c>
      <c r="AD80" s="55">
        <f t="shared" si="34"/>
        <v>0</v>
      </c>
      <c r="AE80" s="55">
        <f t="shared" si="34"/>
        <v>0</v>
      </c>
      <c r="AF80" s="55">
        <f t="shared" si="34"/>
        <v>0</v>
      </c>
      <c r="AG80" s="55">
        <f t="shared" si="34"/>
        <v>0</v>
      </c>
      <c r="AH80" s="55">
        <f t="shared" si="34"/>
        <v>0</v>
      </c>
      <c r="AI80" s="55">
        <f t="shared" si="34"/>
        <v>0</v>
      </c>
      <c r="AJ80" s="55">
        <f t="shared" si="34"/>
        <v>0</v>
      </c>
      <c r="AK80" s="55">
        <f t="shared" si="34"/>
        <v>0</v>
      </c>
      <c r="AL80" s="55">
        <f t="shared" si="34"/>
        <v>0</v>
      </c>
      <c r="AM80" s="55">
        <f t="shared" si="34"/>
        <v>0</v>
      </c>
      <c r="AN80" s="55">
        <f t="shared" si="34"/>
        <v>0</v>
      </c>
      <c r="AO80" s="55">
        <f t="shared" si="34"/>
        <v>0</v>
      </c>
      <c r="AP80" s="55">
        <f t="shared" si="34"/>
        <v>4</v>
      </c>
      <c r="AQ80" s="55">
        <f t="shared" si="34"/>
        <v>1</v>
      </c>
      <c r="AR80" s="55">
        <f t="shared" si="34"/>
        <v>1</v>
      </c>
      <c r="AS80" s="55">
        <f t="shared" si="34"/>
        <v>0</v>
      </c>
      <c r="AT80" s="55">
        <f t="shared" si="34"/>
        <v>0</v>
      </c>
      <c r="AU80" s="55">
        <f t="shared" si="34"/>
        <v>0</v>
      </c>
      <c r="AV80" s="55">
        <f t="shared" si="34"/>
        <v>0</v>
      </c>
      <c r="AW80" s="55">
        <f t="shared" si="34"/>
        <v>0</v>
      </c>
      <c r="AX80" s="55">
        <f t="shared" si="34"/>
        <v>0</v>
      </c>
      <c r="AY80" s="55">
        <f t="shared" si="34"/>
        <v>0</v>
      </c>
      <c r="AZ80" s="55">
        <f t="shared" si="34"/>
        <v>0</v>
      </c>
      <c r="BA80" s="55">
        <f t="shared" si="34"/>
        <v>0</v>
      </c>
      <c r="BB80" s="55">
        <f t="shared" si="34"/>
        <v>0</v>
      </c>
      <c r="BC80" s="55">
        <f t="shared" si="34"/>
        <v>0</v>
      </c>
      <c r="BD80" s="55">
        <f t="shared" si="34"/>
        <v>0</v>
      </c>
      <c r="BE80" s="55">
        <f t="shared" si="34"/>
        <v>0</v>
      </c>
      <c r="BF80" s="55">
        <f t="shared" si="34"/>
        <v>0</v>
      </c>
      <c r="BG80" s="55">
        <f t="shared" si="34"/>
        <v>0</v>
      </c>
      <c r="BH80" s="55">
        <f t="shared" si="34"/>
        <v>0</v>
      </c>
      <c r="BI80" s="55">
        <f t="shared" si="34"/>
        <v>0</v>
      </c>
      <c r="BJ80" s="55">
        <f t="shared" si="34"/>
        <v>0</v>
      </c>
      <c r="BK80" s="55">
        <f t="shared" si="34"/>
        <v>0</v>
      </c>
      <c r="BL80" s="55">
        <f t="shared" si="34"/>
        <v>0</v>
      </c>
      <c r="BM80" s="55">
        <f t="shared" si="34"/>
        <v>0</v>
      </c>
      <c r="BN80" s="55">
        <f t="shared" si="34"/>
        <v>0</v>
      </c>
      <c r="BO80" s="55">
        <f t="shared" si="34"/>
        <v>0</v>
      </c>
      <c r="BP80" s="55">
        <f t="shared" si="34"/>
        <v>0</v>
      </c>
      <c r="BQ80" s="55">
        <f t="shared" ref="BQ80:EB80" si="35">BQ29+BQ31</f>
        <v>0</v>
      </c>
      <c r="BR80" s="55">
        <f t="shared" si="35"/>
        <v>0</v>
      </c>
      <c r="BS80" s="55">
        <f t="shared" si="35"/>
        <v>0</v>
      </c>
      <c r="BT80" s="55">
        <f t="shared" si="35"/>
        <v>0</v>
      </c>
      <c r="BU80" s="55">
        <f t="shared" si="35"/>
        <v>0</v>
      </c>
      <c r="BV80" s="55">
        <f t="shared" si="35"/>
        <v>0</v>
      </c>
      <c r="BW80" s="55">
        <f t="shared" si="35"/>
        <v>0</v>
      </c>
      <c r="BX80" s="55">
        <f t="shared" si="35"/>
        <v>0</v>
      </c>
      <c r="BY80" s="55">
        <f t="shared" si="35"/>
        <v>0</v>
      </c>
      <c r="BZ80" s="55">
        <f t="shared" si="35"/>
        <v>0</v>
      </c>
      <c r="CA80" s="55">
        <f t="shared" si="35"/>
        <v>0</v>
      </c>
      <c r="CB80" s="55">
        <f t="shared" si="35"/>
        <v>0</v>
      </c>
      <c r="CC80" s="55">
        <f t="shared" si="35"/>
        <v>0</v>
      </c>
      <c r="CD80" s="55">
        <f t="shared" si="35"/>
        <v>0</v>
      </c>
      <c r="CE80" s="55">
        <f t="shared" si="35"/>
        <v>0</v>
      </c>
      <c r="CF80" s="55">
        <f t="shared" si="35"/>
        <v>0</v>
      </c>
      <c r="CG80" s="55">
        <f t="shared" si="35"/>
        <v>0</v>
      </c>
      <c r="CH80" s="55">
        <f t="shared" si="35"/>
        <v>0</v>
      </c>
      <c r="CI80" s="55">
        <f t="shared" si="35"/>
        <v>0</v>
      </c>
      <c r="CJ80" s="55">
        <f t="shared" si="35"/>
        <v>0</v>
      </c>
      <c r="CK80" s="55">
        <f t="shared" si="35"/>
        <v>0</v>
      </c>
      <c r="CL80" s="55">
        <f t="shared" si="35"/>
        <v>0</v>
      </c>
      <c r="CM80" s="55">
        <f t="shared" si="35"/>
        <v>0</v>
      </c>
      <c r="CN80" s="55">
        <f t="shared" si="35"/>
        <v>0</v>
      </c>
      <c r="CO80" s="55">
        <f t="shared" si="35"/>
        <v>0</v>
      </c>
      <c r="CP80" s="55">
        <f t="shared" si="35"/>
        <v>0</v>
      </c>
      <c r="CQ80" s="55">
        <f t="shared" si="35"/>
        <v>0</v>
      </c>
      <c r="CR80" s="55">
        <f t="shared" si="35"/>
        <v>0</v>
      </c>
      <c r="CS80" s="55">
        <f t="shared" si="35"/>
        <v>0</v>
      </c>
      <c r="CT80" s="55">
        <f t="shared" si="35"/>
        <v>0</v>
      </c>
      <c r="CU80" s="55">
        <f t="shared" si="35"/>
        <v>0</v>
      </c>
      <c r="CV80" s="55">
        <f t="shared" si="35"/>
        <v>0</v>
      </c>
      <c r="CW80" s="55">
        <f t="shared" si="35"/>
        <v>0</v>
      </c>
      <c r="CX80" s="55">
        <f t="shared" si="35"/>
        <v>0</v>
      </c>
      <c r="CY80" s="55">
        <f t="shared" si="35"/>
        <v>90</v>
      </c>
      <c r="CZ80" s="55">
        <f t="shared" si="35"/>
        <v>50</v>
      </c>
      <c r="DA80" s="55">
        <f t="shared" si="35"/>
        <v>0</v>
      </c>
      <c r="DB80" s="55">
        <f t="shared" si="35"/>
        <v>0</v>
      </c>
      <c r="DC80" s="55">
        <f t="shared" si="35"/>
        <v>0</v>
      </c>
      <c r="DD80" s="55">
        <f t="shared" si="35"/>
        <v>0</v>
      </c>
      <c r="DE80" s="55">
        <f t="shared" si="35"/>
        <v>0</v>
      </c>
      <c r="DF80" s="55">
        <f t="shared" si="35"/>
        <v>0</v>
      </c>
      <c r="DG80" s="55">
        <f t="shared" si="35"/>
        <v>0</v>
      </c>
      <c r="DH80" s="55">
        <f t="shared" si="35"/>
        <v>0</v>
      </c>
      <c r="DI80" s="55">
        <f t="shared" si="35"/>
        <v>0</v>
      </c>
      <c r="DJ80" s="55">
        <f t="shared" si="35"/>
        <v>0</v>
      </c>
      <c r="DK80" s="55">
        <f t="shared" si="35"/>
        <v>40</v>
      </c>
      <c r="DL80" s="55">
        <f t="shared" si="35"/>
        <v>0</v>
      </c>
      <c r="DM80" s="55">
        <f t="shared" si="35"/>
        <v>0</v>
      </c>
      <c r="DN80" s="55">
        <f t="shared" si="35"/>
        <v>0</v>
      </c>
      <c r="DO80" s="55">
        <f t="shared" si="35"/>
        <v>0</v>
      </c>
      <c r="DP80" s="55">
        <f t="shared" si="35"/>
        <v>0</v>
      </c>
      <c r="DQ80" s="55">
        <f t="shared" si="35"/>
        <v>125</v>
      </c>
      <c r="DR80" s="55">
        <f t="shared" si="35"/>
        <v>125</v>
      </c>
      <c r="DS80" s="55">
        <f t="shared" si="35"/>
        <v>0</v>
      </c>
      <c r="DT80" s="55">
        <f t="shared" si="35"/>
        <v>0</v>
      </c>
      <c r="DU80" s="55">
        <f t="shared" si="35"/>
        <v>0</v>
      </c>
      <c r="DV80" s="55">
        <f t="shared" si="35"/>
        <v>0</v>
      </c>
      <c r="DW80" s="55">
        <f t="shared" si="35"/>
        <v>0</v>
      </c>
      <c r="DX80" s="55">
        <f t="shared" si="35"/>
        <v>0</v>
      </c>
      <c r="DY80" s="55">
        <f t="shared" si="35"/>
        <v>0</v>
      </c>
      <c r="DZ80" s="55">
        <f t="shared" si="35"/>
        <v>0</v>
      </c>
      <c r="EA80" s="55">
        <f t="shared" si="35"/>
        <v>0</v>
      </c>
      <c r="EB80" s="55">
        <f t="shared" si="35"/>
        <v>0</v>
      </c>
      <c r="EC80" s="55">
        <f t="shared" ref="EC80:FO80" si="36">EC29+EC31</f>
        <v>0</v>
      </c>
      <c r="ED80" s="55">
        <f t="shared" si="36"/>
        <v>0</v>
      </c>
      <c r="EE80" s="55">
        <f t="shared" si="36"/>
        <v>0</v>
      </c>
      <c r="EF80" s="55">
        <f t="shared" si="36"/>
        <v>0</v>
      </c>
      <c r="EG80" s="55">
        <f t="shared" si="36"/>
        <v>0</v>
      </c>
      <c r="EH80" s="55">
        <f t="shared" si="36"/>
        <v>0</v>
      </c>
      <c r="EI80" s="55">
        <f t="shared" si="36"/>
        <v>2</v>
      </c>
      <c r="EJ80" s="55">
        <f t="shared" si="36"/>
        <v>0</v>
      </c>
      <c r="EK80" s="55">
        <f t="shared" si="36"/>
        <v>0</v>
      </c>
      <c r="EL80" s="55">
        <f t="shared" si="36"/>
        <v>0</v>
      </c>
      <c r="EM80" s="55">
        <f t="shared" si="36"/>
        <v>0</v>
      </c>
      <c r="EN80" s="55">
        <f t="shared" si="36"/>
        <v>0</v>
      </c>
      <c r="EO80" s="55">
        <f t="shared" si="36"/>
        <v>0</v>
      </c>
      <c r="EP80" s="55">
        <f t="shared" si="36"/>
        <v>60448.8416</v>
      </c>
      <c r="EQ80" s="55">
        <f t="shared" si="36"/>
        <v>47152.766600000003</v>
      </c>
      <c r="ER80" s="55">
        <f t="shared" si="36"/>
        <v>46918.6</v>
      </c>
      <c r="ES80" s="55">
        <f t="shared" si="36"/>
        <v>0</v>
      </c>
      <c r="ET80" s="55">
        <f t="shared" si="36"/>
        <v>2263.7222999999999</v>
      </c>
      <c r="EU80" s="55">
        <f t="shared" si="36"/>
        <v>176.9</v>
      </c>
      <c r="EV80" s="55">
        <f t="shared" si="36"/>
        <v>11869.3</v>
      </c>
      <c r="EW80" s="55">
        <f t="shared" si="36"/>
        <v>2745.5273999999999</v>
      </c>
      <c r="EX80" s="55">
        <f t="shared" si="36"/>
        <v>46881.678599999999</v>
      </c>
      <c r="EY80" s="55">
        <f t="shared" si="36"/>
        <v>13296.075000000001</v>
      </c>
      <c r="EZ80" s="55">
        <f t="shared" si="36"/>
        <v>0</v>
      </c>
      <c r="FA80" s="55">
        <f t="shared" si="36"/>
        <v>0</v>
      </c>
      <c r="FB80" s="55">
        <f t="shared" si="36"/>
        <v>1132.2</v>
      </c>
      <c r="FC80" s="55">
        <f t="shared" si="36"/>
        <v>0</v>
      </c>
      <c r="FD80" s="55">
        <f t="shared" si="36"/>
        <v>47152.766600000003</v>
      </c>
      <c r="FE80" s="55">
        <f t="shared" si="36"/>
        <v>0</v>
      </c>
      <c r="FF80" s="55">
        <f t="shared" si="36"/>
        <v>13296.075000000001</v>
      </c>
      <c r="FG80" s="55">
        <f t="shared" si="36"/>
        <v>0</v>
      </c>
      <c r="FH80" s="55">
        <f t="shared" si="36"/>
        <v>0</v>
      </c>
      <c r="FI80" s="55">
        <f t="shared" si="36"/>
        <v>523.29999999999995</v>
      </c>
      <c r="FJ80" s="55">
        <f t="shared" si="36"/>
        <v>517.6</v>
      </c>
      <c r="FK80" s="55">
        <f t="shared" si="36"/>
        <v>91.3</v>
      </c>
      <c r="FL80" s="55">
        <f t="shared" si="36"/>
        <v>1132.2</v>
      </c>
      <c r="FM80" s="55">
        <f t="shared" si="36"/>
        <v>0</v>
      </c>
      <c r="FN80" s="55">
        <f t="shared" si="36"/>
        <v>1132.2</v>
      </c>
      <c r="FO80" s="55">
        <f t="shared" si="36"/>
        <v>0</v>
      </c>
    </row>
    <row r="81" spans="103:152" ht="18" customHeight="1" x14ac:dyDescent="0.25">
      <c r="CZ81" s="3">
        <f>[1]МОО!$D$62</f>
        <v>4957</v>
      </c>
    </row>
    <row r="82" spans="103:152" ht="18" customHeight="1" x14ac:dyDescent="0.25">
      <c r="CY82" s="3">
        <f>[1]МОО!$C$62</f>
        <v>9193</v>
      </c>
      <c r="CZ82" s="47">
        <f>CZ76-CZ81</f>
        <v>-80</v>
      </c>
      <c r="DK82" s="3">
        <f>[1]МОО!$E$62</f>
        <v>3650</v>
      </c>
      <c r="DN82" s="3">
        <f>[1]МОО!$F$62</f>
        <v>586</v>
      </c>
    </row>
    <row r="83" spans="103:152" ht="18" customHeight="1" x14ac:dyDescent="0.25">
      <c r="DR83" s="3">
        <f>[1]МОО!$G$62</f>
        <v>5989</v>
      </c>
      <c r="EQ83" s="56">
        <f>[2]Лист1!$E$57</f>
        <v>1515489.5899999994</v>
      </c>
    </row>
    <row r="84" spans="103:152" ht="18" customHeight="1" x14ac:dyDescent="0.25">
      <c r="CY84" s="47">
        <f>CY82-CY76</f>
        <v>0</v>
      </c>
      <c r="EU84" s="56">
        <f>[2]Лист1!$G$57</f>
        <v>9690.7199999999975</v>
      </c>
      <c r="EV84" s="56">
        <f>[2]Лист1!$H$57</f>
        <v>409570.20000000013</v>
      </c>
    </row>
  </sheetData>
  <mergeCells count="206">
    <mergeCell ref="EP8:EW9"/>
    <mergeCell ref="EP10:EP18"/>
    <mergeCell ref="EQ10:EW10"/>
    <mergeCell ref="EQ11:EQ18"/>
    <mergeCell ref="EV11:EV18"/>
    <mergeCell ref="ET12:ET18"/>
    <mergeCell ref="EU12:EU18"/>
    <mergeCell ref="EW12:EW18"/>
    <mergeCell ref="ER11:EU11"/>
    <mergeCell ref="ES12:ES13"/>
    <mergeCell ref="ER12:ER18"/>
    <mergeCell ref="ES14:ES18"/>
    <mergeCell ref="DR12:EB13"/>
    <mergeCell ref="EC12:EE13"/>
    <mergeCell ref="EJ10:EJ18"/>
    <mergeCell ref="EK10:EO10"/>
    <mergeCell ref="EL11:EM11"/>
    <mergeCell ref="EL12:EL18"/>
    <mergeCell ref="EK11:EK18"/>
    <mergeCell ref="EM12:EM18"/>
    <mergeCell ref="EN11:EN18"/>
    <mergeCell ref="EO12:EO18"/>
    <mergeCell ref="EH14:EH18"/>
    <mergeCell ref="DZ16:DZ18"/>
    <mergeCell ref="EA16:EA18"/>
    <mergeCell ref="EB16:EB18"/>
    <mergeCell ref="DT14:EB15"/>
    <mergeCell ref="DT16:DT18"/>
    <mergeCell ref="DU16:DU18"/>
    <mergeCell ref="DV16:DV18"/>
    <mergeCell ref="DW16:DW18"/>
    <mergeCell ref="DX16:DX18"/>
    <mergeCell ref="DY16:DY18"/>
    <mergeCell ref="EI8:EI18"/>
    <mergeCell ref="EJ8:EO9"/>
    <mergeCell ref="DQ8:EH10"/>
    <mergeCell ref="DB14:DJ15"/>
    <mergeCell ref="DB16:DB18"/>
    <mergeCell ref="DC16:DC18"/>
    <mergeCell ref="DD16:DD18"/>
    <mergeCell ref="DE16:DE18"/>
    <mergeCell ref="DF16:DF18"/>
    <mergeCell ref="DG16:DG18"/>
    <mergeCell ref="DH16:DH18"/>
    <mergeCell ref="DI16:DI18"/>
    <mergeCell ref="DJ16:DJ18"/>
    <mergeCell ref="CY8:DP10"/>
    <mergeCell ref="EF12:EH13"/>
    <mergeCell ref="DR14:DR18"/>
    <mergeCell ref="DS14:DS18"/>
    <mergeCell ref="EC14:EC18"/>
    <mergeCell ref="ED14:ED18"/>
    <mergeCell ref="EE14:EE18"/>
    <mergeCell ref="EF14:EF18"/>
    <mergeCell ref="EG14:EG18"/>
    <mergeCell ref="CY11:CY18"/>
    <mergeCell ref="CZ11:DP11"/>
    <mergeCell ref="DQ11:DQ18"/>
    <mergeCell ref="DR11:EH11"/>
    <mergeCell ref="CZ12:DJ13"/>
    <mergeCell ref="DK12:DM13"/>
    <mergeCell ref="DN12:DP13"/>
    <mergeCell ref="CZ14:CZ18"/>
    <mergeCell ref="DA14:DA18"/>
    <mergeCell ref="DK14:DK18"/>
    <mergeCell ref="DL14:DL18"/>
    <mergeCell ref="DM14:DM18"/>
    <mergeCell ref="DN14:DN18"/>
    <mergeCell ref="DO14:DO18"/>
    <mergeCell ref="DP14:DP18"/>
    <mergeCell ref="A8:A18"/>
    <mergeCell ref="B8:B18"/>
    <mergeCell ref="C8:C18"/>
    <mergeCell ref="D8:D18"/>
    <mergeCell ref="BB10:BL10"/>
    <mergeCell ref="AB8:BA8"/>
    <mergeCell ref="BH13:BH18"/>
    <mergeCell ref="BI13:BI18"/>
    <mergeCell ref="BJ13:BJ18"/>
    <mergeCell ref="BB11:BJ12"/>
    <mergeCell ref="BB13:BB18"/>
    <mergeCell ref="AR9:BA9"/>
    <mergeCell ref="AA13:AA18"/>
    <mergeCell ref="AZ11:AZ18"/>
    <mergeCell ref="BA11:BA18"/>
    <mergeCell ref="E11:E18"/>
    <mergeCell ref="F11:F18"/>
    <mergeCell ref="AG13:AG18"/>
    <mergeCell ref="AH13:AH18"/>
    <mergeCell ref="BK11:BK18"/>
    <mergeCell ref="AW10:BA10"/>
    <mergeCell ref="J11:J18"/>
    <mergeCell ref="K11:K18"/>
    <mergeCell ref="AK11:AK18"/>
    <mergeCell ref="AV11:AV18"/>
    <mergeCell ref="AJ13:AJ18"/>
    <mergeCell ref="AB13:AB18"/>
    <mergeCell ref="AC13:AC18"/>
    <mergeCell ref="AD13:AD18"/>
    <mergeCell ref="AE13:AE18"/>
    <mergeCell ref="AF13:AF18"/>
    <mergeCell ref="M11:M18"/>
    <mergeCell ref="N11:N18"/>
    <mergeCell ref="O11:O18"/>
    <mergeCell ref="P11:P18"/>
    <mergeCell ref="Q11:Q18"/>
    <mergeCell ref="R11:R18"/>
    <mergeCell ref="S13:S18"/>
    <mergeCell ref="T13:T18"/>
    <mergeCell ref="U13:U18"/>
    <mergeCell ref="V13:V18"/>
    <mergeCell ref="W13:W18"/>
    <mergeCell ref="X13:X18"/>
    <mergeCell ref="Y13:Y18"/>
    <mergeCell ref="AR11:AR18"/>
    <mergeCell ref="AS11:AS18"/>
    <mergeCell ref="AT11:AT18"/>
    <mergeCell ref="AU11:AU18"/>
    <mergeCell ref="BC13:BC18"/>
    <mergeCell ref="BD13:BD18"/>
    <mergeCell ref="BE13:BE18"/>
    <mergeCell ref="BF13:BF18"/>
    <mergeCell ref="BG13:BG18"/>
    <mergeCell ref="AW11:AW18"/>
    <mergeCell ref="AX11:AX18"/>
    <mergeCell ref="AY11:AY18"/>
    <mergeCell ref="CK10:CO10"/>
    <mergeCell ref="BL11:BL18"/>
    <mergeCell ref="BO17:BO18"/>
    <mergeCell ref="BN17:BN18"/>
    <mergeCell ref="BM17:BM18"/>
    <mergeCell ref="BM11:BR16"/>
    <mergeCell ref="BP17:BR17"/>
    <mergeCell ref="CB11:CE16"/>
    <mergeCell ref="CD17:CE17"/>
    <mergeCell ref="CB17:CB18"/>
    <mergeCell ref="BM10:CA10"/>
    <mergeCell ref="BS11:BX11"/>
    <mergeCell ref="BS12:BS17"/>
    <mergeCell ref="BT12:BU17"/>
    <mergeCell ref="BV12:BV17"/>
    <mergeCell ref="BW12:BX17"/>
    <mergeCell ref="BY11:BZ17"/>
    <mergeCell ref="CA11:CA17"/>
    <mergeCell ref="CC17:CC18"/>
    <mergeCell ref="CB10:CJ10"/>
    <mergeCell ref="CF11:CI11"/>
    <mergeCell ref="CJ11:CJ17"/>
    <mergeCell ref="CF12:CF17"/>
    <mergeCell ref="CG12:CG17"/>
    <mergeCell ref="CH12:CH17"/>
    <mergeCell ref="CI12:CI17"/>
    <mergeCell ref="S11:AA12"/>
    <mergeCell ref="Z13:Z18"/>
    <mergeCell ref="AL11:AL18"/>
    <mergeCell ref="AO9:AQ14"/>
    <mergeCell ref="AB10:AJ10"/>
    <mergeCell ref="E9:AA9"/>
    <mergeCell ref="AB9:AN9"/>
    <mergeCell ref="AK10:AN10"/>
    <mergeCell ref="L11:L18"/>
    <mergeCell ref="G11:G18"/>
    <mergeCell ref="H11:H18"/>
    <mergeCell ref="I11:I18"/>
    <mergeCell ref="AI13:AI18"/>
    <mergeCell ref="AB11:AJ12"/>
    <mergeCell ref="AM11:AM18"/>
    <mergeCell ref="AN11:AN18"/>
    <mergeCell ref="AO15:AO18"/>
    <mergeCell ref="AP15:AP18"/>
    <mergeCell ref="AQ15:AQ18"/>
    <mergeCell ref="CK8:CX8"/>
    <mergeCell ref="CK9:CO9"/>
    <mergeCell ref="CP9:CX9"/>
    <mergeCell ref="CK11:CL17"/>
    <mergeCell ref="CM11:CO11"/>
    <mergeCell ref="CM12:CM17"/>
    <mergeCell ref="CN12:CN17"/>
    <mergeCell ref="CO12:CO17"/>
    <mergeCell ref="CP11:CS16"/>
    <mergeCell ref="CT11:CV11"/>
    <mergeCell ref="CT12:CT17"/>
    <mergeCell ref="CU12:CU17"/>
    <mergeCell ref="CV12:CV17"/>
    <mergeCell ref="CW11:CW17"/>
    <mergeCell ref="CX11:CX17"/>
    <mergeCell ref="CR17:CS17"/>
    <mergeCell ref="CP10:CX10"/>
    <mergeCell ref="CQ17:CQ18"/>
    <mergeCell ref="CP17:CP18"/>
    <mergeCell ref="CB9:CJ9"/>
    <mergeCell ref="BM8:CJ8"/>
    <mergeCell ref="V1:AA1"/>
    <mergeCell ref="V2:AA2"/>
    <mergeCell ref="V4:AA4"/>
    <mergeCell ref="V3:AA3"/>
    <mergeCell ref="C6:X6"/>
    <mergeCell ref="L10:R10"/>
    <mergeCell ref="BB9:BL9"/>
    <mergeCell ref="BB8:BL8"/>
    <mergeCell ref="BM9:CA9"/>
    <mergeCell ref="D5:V5"/>
    <mergeCell ref="E8:AA8"/>
    <mergeCell ref="E10:K10"/>
    <mergeCell ref="AR10:AV10"/>
    <mergeCell ref="S10:AA10"/>
  </mergeCells>
  <printOptions horizontalCentered="1"/>
  <pageMargins left="0.25" right="0.25" top="0.75" bottom="0.75" header="0.3" footer="0.3"/>
  <pageSetup paperSize="9" scale="26" fitToWidth="15" orientation="landscape" r:id="rId1"/>
  <headerFooter differentFirst="1">
    <oddHeader>&amp;C&amp;P</oddHeader>
  </headerFooter>
  <colBreaks count="7" manualBreakCount="7">
    <brk id="27" max="1048575" man="1"/>
    <brk id="53" max="1048575" man="1"/>
    <brk id="64" max="1048575" man="1"/>
    <brk id="88" max="1048575" man="1"/>
    <brk id="102" max="1048575" man="1"/>
    <brk id="120" max="1048575" man="1"/>
    <brk id="138"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Контингент 2020</vt:lpstr>
      <vt:lpstr>'Контингент 2020'!Область_печати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2020-03-31T08:18:00Z</dcterms:modified>
</cp:coreProperties>
</file>